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mi365-my.sharepoint.com/personal/10395422_polimi_it/Documents/7. Projects/2023 Visiting UNAM/3. ref/Food Milano/"/>
    </mc:Choice>
  </mc:AlternateContent>
  <xr:revisionPtr revIDLastSave="6" documentId="8_{EE2377FD-FB04-4062-9BD5-F778C1A9C50B}" xr6:coauthVersionLast="47" xr6:coauthVersionMax="47" xr10:uidLastSave="{B3FE4269-298A-43E4-AC79-3A95EBD95F94}"/>
  <bookViews>
    <workbookView xWindow="15264" yWindow="0" windowWidth="15552" windowHeight="16656" tabRatio="685" firstSheet="3" activeTab="5" xr2:uid="{00000000-000D-0000-FFFF-FFFF00000000}"/>
  </bookViews>
  <sheets>
    <sheet name="Master data sheet FLOWS" sheetId="1" r:id="rId1"/>
    <sheet name="General fact sheet" sheetId="3" r:id="rId2"/>
    <sheet name="Food supply" sheetId="6" r:id="rId3"/>
    <sheet name="Food production" sheetId="12" r:id="rId4"/>
    <sheet name="Food consumption" sheetId="7" r:id="rId5"/>
    <sheet name="Food waste and loss" sheetId="11" r:id="rId6"/>
  </sheets>
  <definedNames>
    <definedName name="_xlnm._FilterDatabase" localSheetId="4" hidden="1">'Food consumption'!$A$1:$G$131</definedName>
    <definedName name="_xlnm._FilterDatabase" localSheetId="5" hidden="1">'Food waste and loss'!$B$1:$H$1</definedName>
    <definedName name="_xlnm._FilterDatabase" localSheetId="0" hidden="1">'Master data sheet FLOWS'!$A$1:$XEY$2915</definedName>
    <definedName name="categories" localSheetId="0">'Master data sheet FLOWS'!#REF!</definedName>
    <definedName name="categories">#REF!</definedName>
    <definedName name="DatiEsterni_1" localSheetId="3" hidden="1">'Food production'!$A$1:$E$85</definedName>
    <definedName name="DatiEsterni_1" localSheetId="2" hidden="1">'Food supply'!$A$1:$F$83</definedName>
    <definedName name="DatiEsterni_1" localSheetId="5" hidden="1">'Food waste and loss'!$C$17:$H$24</definedName>
    <definedName name="processes" localSheetId="0">'Master data sheet FLOWS'!#REF!</definedName>
    <definedName name="process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9" i="7" l="1"/>
  <c r="D38" i="7"/>
  <c r="D37" i="7"/>
  <c r="D36" i="7"/>
  <c r="D35" i="7"/>
  <c r="D33" i="7"/>
  <c r="D32" i="7"/>
  <c r="D31" i="7"/>
  <c r="D30" i="7"/>
  <c r="D29" i="7"/>
  <c r="F11" i="12"/>
  <c r="F85" i="12"/>
  <c r="F79" i="12"/>
  <c r="F80" i="12"/>
  <c r="F34" i="12"/>
  <c r="F30" i="12"/>
  <c r="F28" i="12"/>
  <c r="F2" i="12"/>
  <c r="B19" i="3" l="1"/>
  <c r="F6" i="1"/>
  <c r="F9" i="1"/>
  <c r="F16" i="1"/>
  <c r="F66" i="1"/>
  <c r="F74" i="1"/>
  <c r="F86" i="1" l="1"/>
  <c r="F88" i="1" s="1"/>
  <c r="E165" i="7" l="1"/>
  <c r="F165" i="7" s="1"/>
  <c r="E166" i="7"/>
  <c r="F166" i="7" s="1"/>
  <c r="E167" i="7"/>
  <c r="F167" i="7" s="1"/>
  <c r="E168" i="7"/>
  <c r="F168" i="7" s="1"/>
  <c r="E169" i="7"/>
  <c r="F169" i="7" s="1"/>
  <c r="E160" i="7"/>
  <c r="F160" i="7" s="1"/>
  <c r="E161" i="7"/>
  <c r="F161" i="7" s="1"/>
  <c r="E162" i="7"/>
  <c r="F162" i="7" s="1"/>
  <c r="E163" i="7"/>
  <c r="F163" i="7" s="1"/>
  <c r="E159" i="7"/>
  <c r="F159" i="7" s="1"/>
  <c r="E152" i="7"/>
  <c r="G170" i="7" l="1"/>
  <c r="F96" i="1" s="1"/>
  <c r="F38" i="12"/>
  <c r="E29" i="7"/>
  <c r="F29" i="7" s="1"/>
  <c r="E30" i="7"/>
  <c r="F30" i="7" s="1"/>
  <c r="E31" i="7"/>
  <c r="F31" i="7" s="1"/>
  <c r="E32" i="7"/>
  <c r="F32" i="7" s="1"/>
  <c r="E33" i="7"/>
  <c r="F33" i="7" s="1"/>
  <c r="E35" i="7"/>
  <c r="F35" i="7" s="1"/>
  <c r="E36" i="7"/>
  <c r="F36" i="7" s="1"/>
  <c r="E37" i="7"/>
  <c r="F37" i="7" s="1"/>
  <c r="E38" i="7"/>
  <c r="F38" i="7" s="1"/>
  <c r="E39" i="7"/>
  <c r="F39" i="7" s="1"/>
  <c r="E42" i="7"/>
  <c r="F42" i="7" s="1"/>
  <c r="E43" i="7"/>
  <c r="F43" i="7" s="1"/>
  <c r="E44" i="7"/>
  <c r="F44" i="7" s="1"/>
  <c r="E45" i="7"/>
  <c r="F45" i="7" s="1"/>
  <c r="E46" i="7"/>
  <c r="F46" i="7" s="1"/>
  <c r="E48" i="7"/>
  <c r="F48" i="7" s="1"/>
  <c r="E49" i="7"/>
  <c r="F49" i="7" s="1"/>
  <c r="E50" i="7"/>
  <c r="F50" i="7" s="1"/>
  <c r="E51" i="7"/>
  <c r="F51" i="7" s="1"/>
  <c r="E52" i="7"/>
  <c r="F52" i="7" s="1"/>
  <c r="E133" i="7"/>
  <c r="F133" i="7" s="1"/>
  <c r="E134" i="7"/>
  <c r="F134" i="7" s="1"/>
  <c r="E135" i="7"/>
  <c r="F135" i="7" s="1"/>
  <c r="E136" i="7"/>
  <c r="F136" i="7" s="1"/>
  <c r="E137" i="7"/>
  <c r="F137" i="7" s="1"/>
  <c r="E139" i="7"/>
  <c r="F139" i="7" s="1"/>
  <c r="E140" i="7"/>
  <c r="F140" i="7" s="1"/>
  <c r="E141" i="7"/>
  <c r="F141" i="7" s="1"/>
  <c r="E142" i="7"/>
  <c r="F142" i="7" s="1"/>
  <c r="E143" i="7"/>
  <c r="F143" i="7" s="1"/>
  <c r="E107" i="7"/>
  <c r="F107" i="7" s="1"/>
  <c r="E108" i="7"/>
  <c r="F108" i="7" s="1"/>
  <c r="E109" i="7"/>
  <c r="F109" i="7" s="1"/>
  <c r="E110" i="7"/>
  <c r="F110" i="7" s="1"/>
  <c r="E111" i="7"/>
  <c r="F111" i="7" s="1"/>
  <c r="E113" i="7"/>
  <c r="F113" i="7" s="1"/>
  <c r="E114" i="7"/>
  <c r="F114" i="7" s="1"/>
  <c r="E115" i="7"/>
  <c r="F115" i="7" s="1"/>
  <c r="E116" i="7"/>
  <c r="F116" i="7" s="1"/>
  <c r="E117" i="7"/>
  <c r="F117" i="7" s="1"/>
  <c r="G118" i="7" l="1"/>
  <c r="F98" i="1" s="1"/>
  <c r="G144" i="7"/>
  <c r="F99" i="1" s="1"/>
  <c r="G40" i="7"/>
  <c r="G53" i="7"/>
  <c r="F100" i="1" s="1"/>
  <c r="E55" i="7"/>
  <c r="F55" i="7" s="1"/>
  <c r="E56" i="7"/>
  <c r="F56" i="7" s="1"/>
  <c r="E57" i="7"/>
  <c r="F57" i="7" s="1"/>
  <c r="E58" i="7"/>
  <c r="F58" i="7" s="1"/>
  <c r="E59" i="7"/>
  <c r="F59" i="7" s="1"/>
  <c r="E61" i="7"/>
  <c r="F61" i="7" s="1"/>
  <c r="E62" i="7"/>
  <c r="F62" i="7" s="1"/>
  <c r="E63" i="7"/>
  <c r="F63" i="7" s="1"/>
  <c r="E64" i="7"/>
  <c r="F64" i="7" s="1"/>
  <c r="E65" i="7"/>
  <c r="F65" i="7" s="1"/>
  <c r="E120" i="7"/>
  <c r="F120" i="7" s="1"/>
  <c r="E121" i="7"/>
  <c r="F121" i="7" s="1"/>
  <c r="E122" i="7"/>
  <c r="F122" i="7" s="1"/>
  <c r="E123" i="7"/>
  <c r="F123" i="7" s="1"/>
  <c r="E124" i="7"/>
  <c r="F124" i="7" s="1"/>
  <c r="E126" i="7"/>
  <c r="F126" i="7" s="1"/>
  <c r="E127" i="7"/>
  <c r="F127" i="7" s="1"/>
  <c r="E128" i="7"/>
  <c r="F128" i="7" s="1"/>
  <c r="E129" i="7"/>
  <c r="F129" i="7" s="1"/>
  <c r="E130" i="7"/>
  <c r="F130" i="7" s="1"/>
  <c r="E81" i="7"/>
  <c r="F81" i="7" s="1"/>
  <c r="E82" i="7"/>
  <c r="F82" i="7" s="1"/>
  <c r="E83" i="7"/>
  <c r="F83" i="7" s="1"/>
  <c r="E84" i="7"/>
  <c r="F84" i="7" s="1"/>
  <c r="E85" i="7"/>
  <c r="F85" i="7" s="1"/>
  <c r="E87" i="7"/>
  <c r="F87" i="7" s="1"/>
  <c r="E88" i="7"/>
  <c r="F88" i="7" s="1"/>
  <c r="E89" i="7"/>
  <c r="F89" i="7" s="1"/>
  <c r="E90" i="7"/>
  <c r="F90" i="7" s="1"/>
  <c r="E91" i="7"/>
  <c r="F91" i="7" s="1"/>
  <c r="E3" i="7"/>
  <c r="F3" i="7" s="1"/>
  <c r="E4" i="7"/>
  <c r="F4" i="7" s="1"/>
  <c r="E5" i="7"/>
  <c r="F5" i="7" s="1"/>
  <c r="E6" i="7"/>
  <c r="F6" i="7" s="1"/>
  <c r="E7" i="7"/>
  <c r="F7" i="7" s="1"/>
  <c r="E9" i="7"/>
  <c r="F9" i="7" s="1"/>
  <c r="E10" i="7"/>
  <c r="F10" i="7" s="1"/>
  <c r="E11" i="7"/>
  <c r="F11" i="7" s="1"/>
  <c r="E12" i="7"/>
  <c r="F12" i="7" s="1"/>
  <c r="E13" i="7"/>
  <c r="F13" i="7" s="1"/>
  <c r="E17" i="7"/>
  <c r="F17" i="7" s="1"/>
  <c r="E16" i="7"/>
  <c r="F16" i="7" s="1"/>
  <c r="E18" i="7"/>
  <c r="F18" i="7" s="1"/>
  <c r="E19" i="7"/>
  <c r="F19" i="7" s="1"/>
  <c r="E20" i="7"/>
  <c r="F20" i="7" s="1"/>
  <c r="E22" i="7"/>
  <c r="F22" i="7" s="1"/>
  <c r="E23" i="7"/>
  <c r="F23" i="7" s="1"/>
  <c r="E24" i="7"/>
  <c r="F24" i="7" s="1"/>
  <c r="E25" i="7"/>
  <c r="F25" i="7" s="1"/>
  <c r="E26" i="7"/>
  <c r="F26" i="7" s="1"/>
  <c r="E68" i="7"/>
  <c r="F68" i="7" s="1"/>
  <c r="E69" i="7"/>
  <c r="F69" i="7" s="1"/>
  <c r="E70" i="7"/>
  <c r="F70" i="7" s="1"/>
  <c r="E71" i="7"/>
  <c r="F71" i="7" s="1"/>
  <c r="E72" i="7"/>
  <c r="F72" i="7" s="1"/>
  <c r="E74" i="7"/>
  <c r="F74" i="7" s="1"/>
  <c r="E75" i="7"/>
  <c r="F75" i="7" s="1"/>
  <c r="E76" i="7"/>
  <c r="F76" i="7" s="1"/>
  <c r="E77" i="7"/>
  <c r="F77" i="7" s="1"/>
  <c r="E78" i="7"/>
  <c r="F78" i="7" s="1"/>
  <c r="E94" i="7"/>
  <c r="F94" i="7" s="1"/>
  <c r="E95" i="7"/>
  <c r="F95" i="7" s="1"/>
  <c r="E96" i="7"/>
  <c r="F96" i="7" s="1"/>
  <c r="E97" i="7"/>
  <c r="F97" i="7" s="1"/>
  <c r="E98" i="7"/>
  <c r="F98" i="7" s="1"/>
  <c r="E100" i="7"/>
  <c r="F100" i="7" s="1"/>
  <c r="E101" i="7"/>
  <c r="F101" i="7" s="1"/>
  <c r="E102" i="7"/>
  <c r="F102" i="7" s="1"/>
  <c r="E103" i="7"/>
  <c r="F103" i="7" s="1"/>
  <c r="E104" i="7"/>
  <c r="F104" i="7" s="1"/>
  <c r="F152" i="7"/>
  <c r="E153" i="7"/>
  <c r="F153" i="7" s="1"/>
  <c r="E154" i="7"/>
  <c r="F154" i="7" s="1"/>
  <c r="E155" i="7"/>
  <c r="F155" i="7" s="1"/>
  <c r="E156" i="7"/>
  <c r="F156" i="7" s="1"/>
  <c r="E147" i="7"/>
  <c r="F147" i="7" s="1"/>
  <c r="E148" i="7"/>
  <c r="F148" i="7" s="1"/>
  <c r="E149" i="7"/>
  <c r="F149" i="7" s="1"/>
  <c r="E150" i="7"/>
  <c r="F150" i="7" s="1"/>
  <c r="E146" i="7"/>
  <c r="F146" i="7" s="1"/>
  <c r="I2" i="6"/>
  <c r="I22" i="6"/>
  <c r="F93" i="1" l="1"/>
  <c r="G157" i="7"/>
  <c r="F171" i="7"/>
  <c r="G66" i="7"/>
  <c r="F97" i="1" s="1"/>
  <c r="G92" i="7"/>
  <c r="F94" i="1" s="1"/>
  <c r="G79" i="7"/>
  <c r="F90" i="1" s="1"/>
  <c r="F91" i="1"/>
  <c r="G27" i="7"/>
  <c r="F89" i="1" s="1"/>
  <c r="G14" i="7"/>
  <c r="F95" i="1" s="1"/>
  <c r="G131" i="7"/>
  <c r="F101" i="1" s="1"/>
  <c r="G105" i="7"/>
  <c r="F92" i="1" s="1"/>
  <c r="I13" i="6"/>
  <c r="I23" i="6"/>
  <c r="I6" i="6"/>
  <c r="I57" i="6"/>
  <c r="I3" i="6"/>
  <c r="I4" i="6"/>
  <c r="I36" i="6"/>
  <c r="I37" i="6"/>
  <c r="I14" i="6"/>
  <c r="I7" i="6"/>
  <c r="I24" i="6"/>
  <c r="I66" i="6"/>
  <c r="I58" i="6"/>
  <c r="I25" i="6"/>
  <c r="I26" i="6"/>
  <c r="I75" i="6"/>
  <c r="I27" i="6"/>
  <c r="I15" i="6"/>
  <c r="I28" i="6"/>
  <c r="I16" i="6"/>
  <c r="I43" i="6"/>
  <c r="I38" i="6"/>
  <c r="I17" i="6"/>
  <c r="I18" i="6"/>
  <c r="I29" i="6"/>
  <c r="I30" i="6"/>
  <c r="I31" i="6"/>
  <c r="I48" i="6"/>
  <c r="I45" i="6"/>
  <c r="I67" i="6"/>
  <c r="I82" i="6"/>
  <c r="I32" i="6"/>
  <c r="I8" i="6"/>
  <c r="I49" i="6"/>
  <c r="I19" i="6"/>
  <c r="I39" i="6"/>
  <c r="I44" i="6"/>
  <c r="J44" i="6" s="1"/>
  <c r="I83" i="6"/>
  <c r="I20" i="6"/>
  <c r="I40" i="6"/>
  <c r="I46" i="6"/>
  <c r="I9" i="6"/>
  <c r="I41" i="6"/>
  <c r="I50" i="6"/>
  <c r="I51" i="6"/>
  <c r="I47" i="6"/>
  <c r="I52" i="6"/>
  <c r="I76" i="6"/>
  <c r="I33" i="6"/>
  <c r="I53" i="6"/>
  <c r="I54" i="6"/>
  <c r="I77" i="6"/>
  <c r="I21" i="6"/>
  <c r="I68" i="6"/>
  <c r="I69" i="6"/>
  <c r="I70" i="6"/>
  <c r="I34" i="6"/>
  <c r="I35" i="6"/>
  <c r="I62" i="6"/>
  <c r="I42" i="6"/>
  <c r="I59" i="6"/>
  <c r="I78" i="6"/>
  <c r="I79" i="6"/>
  <c r="I10" i="6"/>
  <c r="I63" i="6"/>
  <c r="I11" i="6"/>
  <c r="I55" i="6"/>
  <c r="I60" i="6"/>
  <c r="I61" i="6"/>
  <c r="I71" i="6"/>
  <c r="I72" i="6"/>
  <c r="I56" i="6"/>
  <c r="I64" i="6"/>
  <c r="I73" i="6"/>
  <c r="I74" i="6"/>
  <c r="I80" i="6"/>
  <c r="I81" i="6"/>
  <c r="I12" i="6"/>
  <c r="I5" i="6"/>
  <c r="I65" i="6"/>
  <c r="B18" i="3"/>
  <c r="B15" i="3"/>
  <c r="B14" i="3"/>
  <c r="B13" i="3"/>
  <c r="I84" i="6" l="1"/>
  <c r="J74" i="6"/>
  <c r="J56" i="6"/>
  <c r="J43" i="6"/>
  <c r="J46" i="6"/>
  <c r="B20" i="3"/>
  <c r="B21" i="3" s="1"/>
  <c r="J5" i="6"/>
  <c r="J12" i="6"/>
  <c r="H4" i="11" s="1"/>
  <c r="J65" i="6"/>
  <c r="H5" i="11" s="1"/>
  <c r="J35" i="6"/>
  <c r="H7" i="11" s="1"/>
  <c r="J61" i="6"/>
  <c r="J81" i="6"/>
  <c r="J21" i="6"/>
  <c r="B6" i="3"/>
  <c r="J84" i="6" l="1"/>
  <c r="H11" i="11"/>
  <c r="F105" i="1" s="1"/>
  <c r="H10" i="11"/>
  <c r="F108" i="1" s="1"/>
  <c r="H6" i="11"/>
  <c r="F109" i="1" s="1"/>
  <c r="H9" i="11"/>
  <c r="F107" i="1" s="1"/>
  <c r="H8" i="11"/>
  <c r="F104" i="1" s="1"/>
  <c r="F102" i="1"/>
  <c r="F106" i="1"/>
  <c r="F103" i="1"/>
  <c r="H12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7977357-8E8C-4E3B-8D73-1C1C867A994D}" keepAlive="1" name="Query - DCSP_COLTIVAZIONI_09012024191909493" description="Connessione alla query 'DCSP_COLTIVAZIONI_09012024191909493' nella cartella di lavoro." type="5" refreshedVersion="8" background="1" saveData="1">
    <dbPr connection="Provider=Microsoft.Mashup.OleDb.1;Data Source=$Workbook$;Location=DCSP_COLTIVAZIONI_09012024191909493;Extended Properties=&quot;&quot;" command="SELECT * FROM [DCSP_COLTIVAZIONI_09012024191909493]"/>
  </connection>
  <connection id="2" xr16:uid="{FE44B137-1137-4CD3-84DB-FCFCB162A588}" keepAlive="1" name="Query - DCSP_LATTE_09012024193954797" description="Connessione alla query 'DCSP_LATTE_09012024193954797' nella cartella di lavoro." type="5" refreshedVersion="8" background="1" saveData="1">
    <dbPr connection="Provider=Microsoft.Mashup.OleDb.1;Data Source=$Workbook$;Location=DCSP_LATTE_09012024193954797;Extended Properties=&quot;&quot;" command="SELECT * FROM [DCSP_LATTE_09012024193954797]"/>
  </connection>
  <connection id="3" xr16:uid="{1E602180-A7E9-4E01-AF37-2153C5D1A1A1}" keepAlive="1" name="Query - DCSP_MACELLAZIONI_09012024200245992" description="Connessione alla query 'DCSP_MACELLAZIONI_09012024200245992' nella cartella di lavoro." type="5" refreshedVersion="8" background="1" saveData="1">
    <dbPr connection="Provider=Microsoft.Mashup.OleDb.1;Data Source=$Workbook$;Location=DCSP_MACELLAZIONI_09012024200245992;Extended Properties=&quot;&quot;" command="SELECT * FROM [DCSP_MACELLAZIONI_09012024200245992]"/>
  </connection>
  <connection id="4" xr16:uid="{C5BBB19F-FA41-44FB-AB97-4331DCF47203}" keepAlive="1" name="Query - FAOSTAT_data_en_1-17-2024 (1)" description="Connessione alla query 'FAOSTAT_data_en_1-17-2024 (1)' nella cartella di lavoro." type="5" refreshedVersion="8" background="1" saveData="1">
    <dbPr connection="Provider=Microsoft.Mashup.OleDb.1;Data Source=$Workbook$;Location=&quot;FAOSTAT_data_en_1-17-2024 (1)&quot;;Extended Properties=&quot;&quot;" command="SELECT * FROM [FAOSTAT_data_en_1-17-2024 (1)]"/>
  </connection>
  <connection id="5" xr16:uid="{4B6F8EA9-8642-45CC-9C01-73D9A0A690A5}" keepAlive="1" name="Query - test_2" description="Connessione alla query 'test_2' nella cartella di lavoro." type="5" refreshedVersion="0" background="1" saveData="1">
    <dbPr connection="Provider=Microsoft.Mashup.OleDb.1;Data Source=$Workbook$;Location=test_2;Extended Properties=&quot;&quot;" command="SELECT * FROM [test_2]"/>
  </connection>
  <connection id="6" xr16:uid="{A3287F56-E0DA-4617-86B0-B189CED515F0}" keepAlive="1" name="Query - test_2 (2)" description="Connessione alla query 'test_2 (2)' nella cartella di lavoro." type="5" refreshedVersion="0" background="1" saveData="1">
    <dbPr connection="Provider=Microsoft.Mashup.OleDb.1;Data Source=$Workbook$;Location=&quot;test_2 (2)&quot;;Extended Properties=&quot;&quot;" command="SELECT * FROM [test_2 (2)]"/>
  </connection>
  <connection id="7" xr16:uid="{F8D162B1-5CC5-49A2-A717-DCDFEF116D95}" keepAlive="1" name="Query - test_2 (3)" description="Connessione alla query 'test_2 (3)' nella cartella di lavoro." type="5" refreshedVersion="8" background="1" saveData="1">
    <dbPr connection="Provider=Microsoft.Mashup.OleDb.1;Data Source=$Workbook$;Location=&quot;test_2 (3)&quot;;Extended Properties=&quot;&quot;" command="SELECT * FROM [test_2 (3)]"/>
  </connection>
</connections>
</file>

<file path=xl/sharedStrings.xml><?xml version="1.0" encoding="utf-8"?>
<sst xmlns="http://schemas.openxmlformats.org/spreadsheetml/2006/main" count="1881" uniqueCount="342">
  <si>
    <t>Origin</t>
  </si>
  <si>
    <t>Destination</t>
  </si>
  <si>
    <t>Food name</t>
  </si>
  <si>
    <t>Food group</t>
  </si>
  <si>
    <t>Year</t>
  </si>
  <si>
    <t>Quantity (t/year)</t>
  </si>
  <si>
    <t>Location</t>
  </si>
  <si>
    <t>Segment</t>
  </si>
  <si>
    <t>Sankey</t>
  </si>
  <si>
    <t>Production</t>
  </si>
  <si>
    <t>Food supply</t>
  </si>
  <si>
    <t>milk</t>
  </si>
  <si>
    <t>Milk - Excluding Butter</t>
  </si>
  <si>
    <t>Yes</t>
  </si>
  <si>
    <t>rice</t>
  </si>
  <si>
    <t>Cereals - Excluding Beer</t>
  </si>
  <si>
    <t>common wheat</t>
  </si>
  <si>
    <t>barley</t>
  </si>
  <si>
    <t>pigs</t>
  </si>
  <si>
    <t>Meat</t>
  </si>
  <si>
    <t>soya beans</t>
  </si>
  <si>
    <t>Pulses</t>
  </si>
  <si>
    <t>tomatoes for processing</t>
  </si>
  <si>
    <t>Vegetables</t>
  </si>
  <si>
    <t>cattle and buffaloes</t>
  </si>
  <si>
    <t>courgette in open field</t>
  </si>
  <si>
    <t>sorghum</t>
  </si>
  <si>
    <t>rape</t>
  </si>
  <si>
    <t>wine grapes</t>
  </si>
  <si>
    <t>Fruits - Excluding Wine</t>
  </si>
  <si>
    <t>tomato in grennhouses</t>
  </si>
  <si>
    <t>durum wheat</t>
  </si>
  <si>
    <t>poultry</t>
  </si>
  <si>
    <t>wine</t>
  </si>
  <si>
    <t>Alcoholic Beverages</t>
  </si>
  <si>
    <t>protein pea</t>
  </si>
  <si>
    <t>courgette in greenhouses</t>
  </si>
  <si>
    <t>chard in open field</t>
  </si>
  <si>
    <t>spinach in open field</t>
  </si>
  <si>
    <t>other vegetables in grennhouses</t>
  </si>
  <si>
    <t>cucumbers in greenhouses</t>
  </si>
  <si>
    <t>leeks in open field</t>
  </si>
  <si>
    <t>chicory in open field</t>
  </si>
  <si>
    <t>lettuce in greenhouses</t>
  </si>
  <si>
    <t>chicory and radicchio in greenhouses</t>
  </si>
  <si>
    <t>lettuce in open field</t>
  </si>
  <si>
    <t>sunflower</t>
  </si>
  <si>
    <t>Oilcrops</t>
  </si>
  <si>
    <t>rye</t>
  </si>
  <si>
    <t>other cereals</t>
  </si>
  <si>
    <t>egg-plant in greenhouses</t>
  </si>
  <si>
    <t>potatoes</t>
  </si>
  <si>
    <t>Starchy Roots</t>
  </si>
  <si>
    <t>spinach in greenhouses</t>
  </si>
  <si>
    <t>endives in open field</t>
  </si>
  <si>
    <t>red pepper in greenhouses</t>
  </si>
  <si>
    <t>chick-peas</t>
  </si>
  <si>
    <t>strawberrie in greenhouses</t>
  </si>
  <si>
    <t>egg-plant in open field</t>
  </si>
  <si>
    <t>savoy cabbages</t>
  </si>
  <si>
    <t>endive in greenhouses</t>
  </si>
  <si>
    <t>oats</t>
  </si>
  <si>
    <t>red pepper in open field</t>
  </si>
  <si>
    <t>strawberrie in open field</t>
  </si>
  <si>
    <t>valerian in greenhouses</t>
  </si>
  <si>
    <t>parsley in open field</t>
  </si>
  <si>
    <t>tomato in open field</t>
  </si>
  <si>
    <t>parsley in greenhouses</t>
  </si>
  <si>
    <t>fresh broad beans in open field</t>
  </si>
  <si>
    <t>other berries</t>
  </si>
  <si>
    <t>cucumbers in open field</t>
  </si>
  <si>
    <t>hemp</t>
  </si>
  <si>
    <t>radishes in greenhouses</t>
  </si>
  <si>
    <t>apple</t>
  </si>
  <si>
    <t>pear</t>
  </si>
  <si>
    <t>pea in open field</t>
  </si>
  <si>
    <t>beet in greenhouses</t>
  </si>
  <si>
    <t>beetroot and leaf beet</t>
  </si>
  <si>
    <t>watermelon in open field</t>
  </si>
  <si>
    <t>fresh beans in open field</t>
  </si>
  <si>
    <t>melon in greenhouses</t>
  </si>
  <si>
    <t>raspberry</t>
  </si>
  <si>
    <t>peach</t>
  </si>
  <si>
    <t>kiwi</t>
  </si>
  <si>
    <t>watermelon in greenhouses</t>
  </si>
  <si>
    <t xml:space="preserve">sheep </t>
  </si>
  <si>
    <t>broad bean</t>
  </si>
  <si>
    <t>radishes in open field</t>
  </si>
  <si>
    <t>celery in greenhouses</t>
  </si>
  <si>
    <t>bean in greenhouses</t>
  </si>
  <si>
    <t>apricot</t>
  </si>
  <si>
    <t>cherry in complex</t>
  </si>
  <si>
    <t>asparagus in open field</t>
  </si>
  <si>
    <t>rabbits</t>
  </si>
  <si>
    <t>fennel in greenhouses</t>
  </si>
  <si>
    <t>plum</t>
  </si>
  <si>
    <t>sweet basil in greenhouses</t>
  </si>
  <si>
    <t>nectarine</t>
  </si>
  <si>
    <t>dried kidney bean</t>
  </si>
  <si>
    <t>red currant</t>
  </si>
  <si>
    <t>hazelnut</t>
  </si>
  <si>
    <t>lentil</t>
  </si>
  <si>
    <t>carrots under glass or high accessible cover</t>
  </si>
  <si>
    <t>pomegranates</t>
  </si>
  <si>
    <t>Consumption</t>
  </si>
  <si>
    <t>grain maize</t>
  </si>
  <si>
    <t>No</t>
  </si>
  <si>
    <t>Food waste</t>
  </si>
  <si>
    <t>organic waste</t>
  </si>
  <si>
    <t>Miscellaneous</t>
  </si>
  <si>
    <t>Food loss</t>
  </si>
  <si>
    <t>Food loss and waste</t>
  </si>
  <si>
    <t>Cereals</t>
  </si>
  <si>
    <t>Fruit</t>
  </si>
  <si>
    <t>Milk and dairy products</t>
  </si>
  <si>
    <t>Coffee, tea, herbal</t>
  </si>
  <si>
    <t>Stimulants</t>
  </si>
  <si>
    <t>Potatoes</t>
  </si>
  <si>
    <t>Fish and seafood</t>
  </si>
  <si>
    <t>Fish, Seafood</t>
  </si>
  <si>
    <t>Oils and fats</t>
  </si>
  <si>
    <t>Sweet products and substitutes</t>
  </si>
  <si>
    <t>Sugar &amp; Sweeteners</t>
  </si>
  <si>
    <t>Eggs</t>
  </si>
  <si>
    <t xml:space="preserve">Fruit </t>
  </si>
  <si>
    <t>Milk</t>
  </si>
  <si>
    <t xml:space="preserve">Roots </t>
  </si>
  <si>
    <t>General facts</t>
  </si>
  <si>
    <t>Variables</t>
  </si>
  <si>
    <t>Data</t>
  </si>
  <si>
    <t>Data source</t>
  </si>
  <si>
    <t>Notes</t>
  </si>
  <si>
    <t>Population</t>
  </si>
  <si>
    <t>2018 data, ISTAT, Census of population</t>
  </si>
  <si>
    <t>http://dati-censimentipermanenti.istat.it/?lang=en#</t>
  </si>
  <si>
    <t>Area (km2)</t>
  </si>
  <si>
    <t>2023 data, Città Metropolitana di Milano</t>
  </si>
  <si>
    <t>https://www.cittametropolitana.mi.it/portale/territorio/</t>
  </si>
  <si>
    <t>Density (people/km2)</t>
  </si>
  <si>
    <t>GDP / capita (EUR)</t>
  </si>
  <si>
    <t>2020 data, Città Metropolitana di Milano</t>
  </si>
  <si>
    <t>https://www.cittametropolitana.mi.it/Piano_Strategico_2022_2024/dati_territoriali/occupazione_reddito</t>
  </si>
  <si>
    <t>Gini coefficient</t>
  </si>
  <si>
    <t>Active population</t>
  </si>
  <si>
    <t>2018 data, ISTAT, Employment</t>
  </si>
  <si>
    <t>http://dati.istat.it/index.aspx?lang=en&amp;SubSessionId=c959b938-40f9-43f6-8000-52d2dbf0a299#</t>
  </si>
  <si>
    <t>Working in agriculture, forestry and fishing</t>
  </si>
  <si>
    <t>Working in industry</t>
  </si>
  <si>
    <t>Working in services</t>
  </si>
  <si>
    <t>% of population working in primary sector</t>
  </si>
  <si>
    <t>% of population working in secondary sector</t>
  </si>
  <si>
    <t>% of population working in tertiary sector</t>
  </si>
  <si>
    <t>Climate classification</t>
  </si>
  <si>
    <t>humid temperate</t>
  </si>
  <si>
    <t>Wikipedia</t>
  </si>
  <si>
    <t>Crops area (km2)</t>
  </si>
  <si>
    <t>2018 data, ISTAT, Crops</t>
  </si>
  <si>
    <t>http://dati.istat.it/Index.aspx?lang=en&amp;SubSessionId=c9aecba2-467b-4874-b284-9c59198ebe11</t>
  </si>
  <si>
    <t>Soil consumption (built-up area) (km2)</t>
  </si>
  <si>
    <t>2020 data, CREA, 2023</t>
  </si>
  <si>
    <t>https://www.crea.gov.it/documents/68457/0/Lombardia_Cifre_2023_WEB.pdf/81a59f01-044c-f88f-ecbc-75c14f42144d?t=1684924780263#:~:text=La%20produzione%20in%20piedi%20%C3%A8,residente%20%C3%A8%20di%20622%20m2.</t>
  </si>
  <si>
    <t>Built-up area (soil consumption) (%)</t>
  </si>
  <si>
    <t>Other: wooden area, water bodies, etc. (% of total area)</t>
  </si>
  <si>
    <t>Item</t>
  </si>
  <si>
    <t>Food groups</t>
  </si>
  <si>
    <t>Avarage Italy</t>
  </si>
  <si>
    <t>Year Code</t>
  </si>
  <si>
    <t>Unit</t>
  </si>
  <si>
    <t>Value</t>
  </si>
  <si>
    <t>Total Milan Metropolitan Area</t>
  </si>
  <si>
    <t>Unit2</t>
  </si>
  <si>
    <t>TOT (tons/yr)</t>
  </si>
  <si>
    <t>Sum per  food group</t>
  </si>
  <si>
    <t>Beer</t>
  </si>
  <si>
    <t>Italy</t>
  </si>
  <si>
    <t>kg/capita/yr</t>
  </si>
  <si>
    <t>Milan</t>
  </si>
  <si>
    <t>tons</t>
  </si>
  <si>
    <t>Beverages, Alcoholic</t>
  </si>
  <si>
    <t>Beverages, Fermented</t>
  </si>
  <si>
    <t>Wine</t>
  </si>
  <si>
    <t>Barley and products</t>
  </si>
  <si>
    <t>Cereals, Other</t>
  </si>
  <si>
    <t>Maize and products</t>
  </si>
  <si>
    <t>Oats</t>
  </si>
  <si>
    <t>Rice and products</t>
  </si>
  <si>
    <t>Rye and products</t>
  </si>
  <si>
    <t>Wheat and products</t>
  </si>
  <si>
    <t>Aquatic Animals, Others</t>
  </si>
  <si>
    <t>Cephalopods</t>
  </si>
  <si>
    <t>Crustaceans</t>
  </si>
  <si>
    <t>Demersal Fish</t>
  </si>
  <si>
    <t>Fish, Liver Oil</t>
  </si>
  <si>
    <t>Freshwater Fish</t>
  </si>
  <si>
    <t>Marine Fish, Other</t>
  </si>
  <si>
    <t>Molluscs, Other</t>
  </si>
  <si>
    <t>Pelagic Fish</t>
  </si>
  <si>
    <t>Apples and products</t>
  </si>
  <si>
    <t>Bananas</t>
  </si>
  <si>
    <t>Citrus, Other</t>
  </si>
  <si>
    <t>Coconuts - Incl Copra</t>
  </si>
  <si>
    <t>Coffee and products</t>
  </si>
  <si>
    <t>Cream</t>
  </si>
  <si>
    <t>Dates</t>
  </si>
  <si>
    <t>Fruits, other</t>
  </si>
  <si>
    <t>Grapefruit and products</t>
  </si>
  <si>
    <t>Grapes and products (excl wine)</t>
  </si>
  <si>
    <t>Lemons, Limes and products</t>
  </si>
  <si>
    <t>Oranges, Mandarines</t>
  </si>
  <si>
    <t>Pineapples and products</t>
  </si>
  <si>
    <t>Plantains</t>
  </si>
  <si>
    <t>Bovine Meat</t>
  </si>
  <si>
    <t>Meat and animal products</t>
  </si>
  <si>
    <t>Butter, Ghee</t>
  </si>
  <si>
    <t>Fats, Animals, Raw</t>
  </si>
  <si>
    <t>Meat, Other</t>
  </si>
  <si>
    <t>Mutton &amp; Goat Meat</t>
  </si>
  <si>
    <t>Offals, Edible</t>
  </si>
  <si>
    <t>Poultry Meat</t>
  </si>
  <si>
    <t>Groundnuts</t>
  </si>
  <si>
    <t>Nuts</t>
  </si>
  <si>
    <t>Nuts and products</t>
  </si>
  <si>
    <t>Olive Oil</t>
  </si>
  <si>
    <t>Oil</t>
  </si>
  <si>
    <t>Groundnut Oil</t>
  </si>
  <si>
    <t>Oilseeds</t>
  </si>
  <si>
    <t>Maize Germ Oil</t>
  </si>
  <si>
    <t>Oilcrops Oil, Other</t>
  </si>
  <si>
    <t>Oilcrops, Other</t>
  </si>
  <si>
    <t>Olives (including preserved)</t>
  </si>
  <si>
    <t>Palm Oil</t>
  </si>
  <si>
    <t>Palmkernel Oil</t>
  </si>
  <si>
    <t>Sesameseed Oil</t>
  </si>
  <si>
    <t>Sunflowerseed Oil</t>
  </si>
  <si>
    <t>Beans</t>
  </si>
  <si>
    <t>Cocoa Beans and products</t>
  </si>
  <si>
    <t>Pulses, Other and products</t>
  </si>
  <si>
    <t>Soyabean Oil</t>
  </si>
  <si>
    <t>Soyabeans</t>
  </si>
  <si>
    <t>Potatoes and products</t>
  </si>
  <si>
    <t>Roots</t>
  </si>
  <si>
    <t>Roots, Other</t>
  </si>
  <si>
    <t>Sweet potatoes</t>
  </si>
  <si>
    <t>Yams</t>
  </si>
  <si>
    <t>Cloves</t>
  </si>
  <si>
    <t>Spices</t>
  </si>
  <si>
    <t>Honey</t>
  </si>
  <si>
    <t>Pepper</t>
  </si>
  <si>
    <t>Pigmeat</t>
  </si>
  <si>
    <t>Pimento</t>
  </si>
  <si>
    <t>Spices, Other</t>
  </si>
  <si>
    <t>Sugar (Raw Equivalent)</t>
  </si>
  <si>
    <t>Sweeteners, Other</t>
  </si>
  <si>
    <t>Tea (including mate)</t>
  </si>
  <si>
    <t>Cottonseed Oil</t>
  </si>
  <si>
    <t>Onions</t>
  </si>
  <si>
    <t>Peas</t>
  </si>
  <si>
    <t>Rape and Mustard Oil</t>
  </si>
  <si>
    <t>Rape and Mustardseed</t>
  </si>
  <si>
    <t>Tomatoes and products</t>
  </si>
  <si>
    <t>Vegetables, other</t>
  </si>
  <si>
    <t>Infant food</t>
  </si>
  <si>
    <t>tot</t>
  </si>
  <si>
    <t>METADATA</t>
  </si>
  <si>
    <t>Name of dataset</t>
  </si>
  <si>
    <t>FAOSTAT</t>
  </si>
  <si>
    <t>Year of data</t>
  </si>
  <si>
    <t>Owner of data</t>
  </si>
  <si>
    <t>Public</t>
  </si>
  <si>
    <t>Data publicly available? Rights of access?</t>
  </si>
  <si>
    <t>URL where it was downloaded</t>
  </si>
  <si>
    <t>https://www.fao.org/faostat/en/#data/FBS</t>
  </si>
  <si>
    <t>DATA QUALITY ASSESSMENT</t>
  </si>
  <si>
    <t>Rank</t>
  </si>
  <si>
    <t>1 to 5</t>
  </si>
  <si>
    <t>Reliability</t>
  </si>
  <si>
    <t>Completeness</t>
  </si>
  <si>
    <t>Temporal correlation</t>
  </si>
  <si>
    <t>Geographical correlation</t>
  </si>
  <si>
    <t>Access</t>
  </si>
  <si>
    <t>Specificity/classification</t>
  </si>
  <si>
    <t>Frequency</t>
  </si>
  <si>
    <t>Informality and illegality</t>
  </si>
  <si>
    <t>Territory</t>
  </si>
  <si>
    <t>Type of crop</t>
  </si>
  <si>
    <t>TIME</t>
  </si>
  <si>
    <t>Value (tons)</t>
  </si>
  <si>
    <t>Milano</t>
  </si>
  <si>
    <t>animal consumption</t>
  </si>
  <si>
    <t>Pulses (beans)</t>
  </si>
  <si>
    <t>total cattle and buffaloes</t>
  </si>
  <si>
    <t>total sheep</t>
  </si>
  <si>
    <t>total pigs</t>
  </si>
  <si>
    <t>total poultry</t>
  </si>
  <si>
    <t>total rabbits</t>
  </si>
  <si>
    <t>ISTAT</t>
  </si>
  <si>
    <t>http://dati.istat.it</t>
  </si>
  <si>
    <t>CLAL</t>
  </si>
  <si>
    <t>https://www.clal.it/index.php?section=consegne_reg_it&amp;year=2018</t>
  </si>
  <si>
    <t>ISTAT, Agri Census</t>
  </si>
  <si>
    <t>http://dati-censimentoagricoltura.istat.it</t>
  </si>
  <si>
    <t>Tot</t>
  </si>
  <si>
    <t>population (gender/age) (2018)</t>
  </si>
  <si>
    <t>consumption (g/d)</t>
  </si>
  <si>
    <t>consumption (kg/y)</t>
  </si>
  <si>
    <t>Milano food consumption (tons/year)</t>
  </si>
  <si>
    <t>Food consumption per item (t/y)</t>
  </si>
  <si>
    <t>Males</t>
  </si>
  <si>
    <t>0-2,9</t>
  </si>
  <si>
    <t>3-9.9</t>
  </si>
  <si>
    <t>10-17,9</t>
  </si>
  <si>
    <t>18-64,9</t>
  </si>
  <si>
    <t xml:space="preserve">&gt;65 </t>
  </si>
  <si>
    <t>Females</t>
  </si>
  <si>
    <t>3-9,9</t>
  </si>
  <si>
    <t>&gt;65</t>
  </si>
  <si>
    <t>Coffee, tea, herbal*</t>
  </si>
  <si>
    <t>TOT</t>
  </si>
  <si>
    <t>*converted from liquid to dry weight as follow:</t>
  </si>
  <si>
    <t>gr per</t>
  </si>
  <si>
    <t>gr of liquid weight per coffee</t>
  </si>
  <si>
    <t>INRAN-SCAI</t>
  </si>
  <si>
    <t>2005-2006</t>
  </si>
  <si>
    <t>https://www.cambridge.org/core/journals/public-health-nutrition/article/italian-national-food-consumption-survey-inranscai-200506-main-results-in-terms-of-food-consumption/7F5B01D9FBDD42A276EE80CE7530D7B2</t>
  </si>
  <si>
    <t>Food waste*</t>
  </si>
  <si>
    <t>Europe</t>
  </si>
  <si>
    <t>NA</t>
  </si>
  <si>
    <t>Kg/inhab/year</t>
  </si>
  <si>
    <t>*Corresponds to the total amount of waste collected through municipal separate collection (does not include the organic fraction still contained in residual waste). Approx. 30% of organic fraction comes from the reatil sector (source: AMSA, https://www.comune.milano.it/documents/20126/6143581/Economia+circolare+del+cibo+a+Milano+-+edizione+settembre+2020.pdf/907ef284-8222-d96c-a5a0-ab126d910a3e?t=1608477646111)</t>
  </si>
  <si>
    <t>Weight percentages of food
losses and waste** (in percentage 
of what enters each step)</t>
  </si>
  <si>
    <t>Agricultural
production</t>
  </si>
  <si>
    <t>Postharvest
handling and
storage</t>
  </si>
  <si>
    <t>Processing and
packaging</t>
  </si>
  <si>
    <t>Distribution:
Supermarket
Retail</t>
  </si>
  <si>
    <t>Roots and tubers</t>
  </si>
  <si>
    <t>Oilseeds and pulses</t>
  </si>
  <si>
    <t>Fruits and vegetables</t>
  </si>
  <si>
    <t>**Estimated/assumed waste percentages for each commodity group in each step of the FSC for Europe (source: https://www.fao.org/3/mb060e/mb060e00.htm)</t>
  </si>
  <si>
    <t>FAO</t>
  </si>
  <si>
    <t>https://www.fao.org/3/mb060e/mb060e00.htm</t>
  </si>
  <si>
    <t>ISPRA</t>
  </si>
  <si>
    <t>https://www.catasto-rifiuti.isprambiente.it/index.php?pg=mcomune&amp;aa=2018&amp;regid=03015&amp;p=1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</si>
</sst>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0.00"/>
  </numFmts>
  <fonts count="2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sz val="10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1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Calibri"/>
      <family val="2"/>
    </font>
    <font>
      <sz val="11"/>
      <color rgb="FFFF0000"/>
      <name val="Calibri"/>
      <family val="2"/>
    </font>
    <font>
      <sz val="10"/>
      <color theme="9" tint="-0.249977111117893"/>
      <name val="Calibri"/>
      <family val="2"/>
    </font>
    <font>
      <sz val="11"/>
      <color theme="9" tint="-0.249977111117893"/>
      <name val="Calibri"/>
      <family val="2"/>
    </font>
    <font>
      <sz val="10"/>
      <color rgb="FF0070C0"/>
      <name val="Calibri"/>
      <family val="2"/>
    </font>
    <font>
      <sz val="11"/>
      <color rgb="FF0070C0"/>
      <name val="Calibri"/>
      <family val="2"/>
    </font>
    <font>
      <strike/>
      <sz val="11"/>
      <color rgb="FFFF0000"/>
      <name val="Calibri"/>
      <family val="2"/>
    </font>
    <font>
      <sz val="10"/>
      <color theme="5"/>
      <name val="Calibri"/>
      <family val="2"/>
    </font>
    <font>
      <sz val="8"/>
      <name val="Calibri"/>
      <family val="2"/>
      <charset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</borders>
  <cellStyleXfs count="9">
    <xf numFmtId="0" fontId="0" fillId="0" borderId="0"/>
    <xf numFmtId="0" fontId="7" fillId="0" borderId="0" applyBorder="0" applyProtection="0"/>
    <xf numFmtId="0" fontId="1" fillId="0" borderId="0"/>
    <xf numFmtId="0" fontId="8" fillId="0" borderId="0" applyBorder="0" applyProtection="0">
      <alignment horizontal="left"/>
    </xf>
    <xf numFmtId="0" fontId="8" fillId="0" borderId="0" applyBorder="0" applyProtection="0"/>
    <xf numFmtId="0" fontId="8" fillId="0" borderId="0" applyBorder="0" applyProtection="0"/>
    <xf numFmtId="0" fontId="2" fillId="0" borderId="0" applyBorder="0" applyProtection="0"/>
    <xf numFmtId="0" fontId="2" fillId="0" borderId="0" applyBorder="0" applyProtection="0">
      <alignment horizontal="left"/>
    </xf>
    <xf numFmtId="0" fontId="8" fillId="0" borderId="0" applyBorder="0" applyProtection="0"/>
  </cellStyleXfs>
  <cellXfs count="68">
    <xf numFmtId="0" fontId="0" fillId="0" borderId="0" xfId="0"/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/>
    <xf numFmtId="4" fontId="1" fillId="0" borderId="0" xfId="2" applyNumberFormat="1"/>
    <xf numFmtId="3" fontId="1" fillId="0" borderId="0" xfId="2" applyNumberFormat="1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3" fontId="0" fillId="0" borderId="2" xfId="0" applyNumberFormat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2" fillId="0" borderId="0" xfId="0" applyFont="1" applyAlignment="1">
      <alignment horizontal="left"/>
    </xf>
    <xf numFmtId="0" fontId="0" fillId="0" borderId="2" xfId="0" applyBorder="1"/>
    <xf numFmtId="49" fontId="2" fillId="0" borderId="2" xfId="0" applyNumberFormat="1" applyFont="1" applyBorder="1"/>
    <xf numFmtId="3" fontId="0" fillId="0" borderId="0" xfId="0" applyNumberFormat="1"/>
    <xf numFmtId="1" fontId="0" fillId="0" borderId="0" xfId="0" applyNumberFormat="1"/>
    <xf numFmtId="0" fontId="9" fillId="0" borderId="0" xfId="2" applyFont="1" applyAlignment="1">
      <alignment horizontal="left"/>
    </xf>
    <xf numFmtId="4" fontId="9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0" fontId="7" fillId="0" borderId="2" xfId="1" applyBorder="1"/>
    <xf numFmtId="0" fontId="10" fillId="2" borderId="7" xfId="0" applyFont="1" applyFill="1" applyBorder="1"/>
    <xf numFmtId="0" fontId="2" fillId="0" borderId="0" xfId="0" applyFont="1" applyAlignment="1">
      <alignment vertical="center" wrapText="1"/>
    </xf>
    <xf numFmtId="4" fontId="0" fillId="0" borderId="0" xfId="0" applyNumberFormat="1" applyAlignment="1">
      <alignment vertical="center"/>
    </xf>
    <xf numFmtId="2" fontId="0" fillId="0" borderId="0" xfId="0" applyNumberFormat="1"/>
    <xf numFmtId="0" fontId="7" fillId="0" borderId="0" xfId="1" applyBorder="1" applyAlignment="1" applyProtection="1">
      <alignment wrapText="1"/>
    </xf>
    <xf numFmtId="0" fontId="11" fillId="3" borderId="7" xfId="0" applyFont="1" applyFill="1" applyBorder="1"/>
    <xf numFmtId="0" fontId="11" fillId="0" borderId="7" xfId="0" applyFont="1" applyBorder="1"/>
    <xf numFmtId="0" fontId="12" fillId="0" borderId="0" xfId="0" applyFont="1" applyAlignment="1">
      <alignment horizontal="left" vertical="center" indent="7"/>
    </xf>
    <xf numFmtId="0" fontId="7" fillId="0" borderId="0" xfId="1"/>
    <xf numFmtId="164" fontId="0" fillId="0" borderId="0" xfId="0" applyNumberFormat="1" applyAlignment="1" applyProtection="1">
      <alignment vertical="top"/>
      <protection locked="0"/>
    </xf>
    <xf numFmtId="0" fontId="0" fillId="0" borderId="4" xfId="0" applyBorder="1"/>
    <xf numFmtId="1" fontId="0" fillId="0" borderId="4" xfId="0" applyNumberFormat="1" applyBorder="1"/>
    <xf numFmtId="1" fontId="13" fillId="0" borderId="0" xfId="0" applyNumberFormat="1" applyFont="1"/>
    <xf numFmtId="0" fontId="0" fillId="0" borderId="4" xfId="0" applyBorder="1" applyAlignment="1">
      <alignment wrapText="1"/>
    </xf>
    <xf numFmtId="1" fontId="13" fillId="0" borderId="4" xfId="0" applyNumberFormat="1" applyFont="1" applyBorder="1"/>
    <xf numFmtId="164" fontId="12" fillId="0" borderId="0" xfId="0" applyNumberFormat="1" applyFont="1"/>
    <xf numFmtId="0" fontId="14" fillId="0" borderId="0" xfId="2" applyFont="1"/>
    <xf numFmtId="0" fontId="15" fillId="0" borderId="0" xfId="0" applyFont="1"/>
    <xf numFmtId="0" fontId="16" fillId="0" borderId="0" xfId="2" applyFont="1"/>
    <xf numFmtId="3" fontId="16" fillId="0" borderId="0" xfId="2" applyNumberFormat="1" applyFont="1"/>
    <xf numFmtId="0" fontId="17" fillId="0" borderId="0" xfId="0" applyFont="1"/>
    <xf numFmtId="0" fontId="18" fillId="0" borderId="0" xfId="2" applyFont="1"/>
    <xf numFmtId="0" fontId="19" fillId="0" borderId="0" xfId="0" applyFont="1"/>
    <xf numFmtId="3" fontId="18" fillId="0" borderId="0" xfId="2" applyNumberFormat="1" applyFont="1"/>
    <xf numFmtId="0" fontId="12" fillId="0" borderId="0" xfId="0" applyFont="1" applyAlignment="1">
      <alignment horizontal="left" vertical="center" indent="5"/>
    </xf>
    <xf numFmtId="0" fontId="15" fillId="0" borderId="0" xfId="0" applyFont="1" applyAlignment="1">
      <alignment horizontal="left" vertical="center" indent="7"/>
    </xf>
    <xf numFmtId="0" fontId="20" fillId="0" borderId="0" xfId="0" applyFont="1" applyAlignment="1">
      <alignment horizontal="left" vertical="center" indent="5"/>
    </xf>
    <xf numFmtId="0" fontId="21" fillId="0" borderId="0" xfId="2" applyFont="1"/>
    <xf numFmtId="3" fontId="21" fillId="0" borderId="0" xfId="2" applyNumberFormat="1" applyFont="1"/>
    <xf numFmtId="0" fontId="10" fillId="2" borderId="8" xfId="0" applyFont="1" applyFill="1" applyBorder="1"/>
    <xf numFmtId="2" fontId="0" fillId="0" borderId="2" xfId="0" applyNumberFormat="1" applyBorder="1" applyAlignment="1">
      <alignment wrapText="1"/>
    </xf>
    <xf numFmtId="0" fontId="7" fillId="0" borderId="5" xfId="1" applyBorder="1"/>
    <xf numFmtId="1" fontId="0" fillId="0" borderId="2" xfId="0" applyNumberFormat="1" applyBorder="1"/>
    <xf numFmtId="3" fontId="14" fillId="0" borderId="0" xfId="2" applyNumberFormat="1" applyFont="1"/>
    <xf numFmtId="0" fontId="23" fillId="0" borderId="7" xfId="0" applyFont="1" applyBorder="1"/>
    <xf numFmtId="0" fontId="13" fillId="0" borderId="0" xfId="0" applyFont="1"/>
    <xf numFmtId="11" fontId="0" fillId="0" borderId="0" xfId="0" applyNumberFormat="1"/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5" xfId="1" applyBorder="1" applyAlignment="1">
      <alignment horizontal="center"/>
    </xf>
    <xf numFmtId="0" fontId="7" fillId="0" borderId="3" xfId="1" applyBorder="1" applyAlignment="1">
      <alignment horizontal="center"/>
    </xf>
    <xf numFmtId="0" fontId="7" fillId="0" borderId="6" xfId="1" applyBorder="1" applyAlignment="1">
      <alignment horizontal="center"/>
    </xf>
    <xf numFmtId="0" fontId="0" fillId="0" borderId="0" xfId="0" applyAlignment="1">
      <alignment horizontal="left" wrapText="1"/>
    </xf>
  </cellXfs>
  <cellStyles count="9">
    <cellStyle name="Collegamento ipertestuale" xfId="1" builtinId="8"/>
    <cellStyle name="Normal 2" xfId="2" xr:uid="{00000000-0005-0000-0000-000006000000}"/>
    <cellStyle name="Normale" xfId="0" builtinId="0"/>
    <cellStyle name="Pivot Table Category" xfId="3" xr:uid="{00000000-0005-0000-0000-000007000000}"/>
    <cellStyle name="Pivot Table Corner" xfId="4" xr:uid="{00000000-0005-0000-0000-000008000000}"/>
    <cellStyle name="Pivot Table Field" xfId="5" xr:uid="{00000000-0005-0000-0000-000009000000}"/>
    <cellStyle name="Pivot Table Result" xfId="6" xr:uid="{00000000-0005-0000-0000-00000A000000}"/>
    <cellStyle name="Pivot Table Title" xfId="7" xr:uid="{00000000-0005-0000-0000-00000B000000}"/>
    <cellStyle name="Pivot Table Value" xfId="8" xr:uid="{00000000-0005-0000-0000-00000C000000}"/>
  </cellStyles>
  <dxfs count="17">
    <dxf>
      <numFmt numFmtId="0" formatCode="General"/>
    </dxf>
    <dxf>
      <numFmt numFmtId="0" formatCode="General"/>
    </dxf>
    <dxf>
      <numFmt numFmtId="2" formatCode="0.00"/>
    </dxf>
    <dxf>
      <numFmt numFmtId="2" formatCode="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  <alignment horizontal="general" vertical="center" textRotation="0" wrapText="0" indent="0" justifyLastLine="0" shrinkToFit="0" readingOrder="0"/>
    </dxf>
    <dxf>
      <numFmt numFmtId="4" formatCode="#,##0.00"/>
      <alignment horizontal="general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########0.00"/>
    </dxf>
    <dxf>
      <numFmt numFmtId="164" formatCode="######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4" xr16:uid="{D0D6C5DD-DB18-402A-98F9-568E6CF17C1B}" autoFormatId="16" applyNumberFormats="0" applyBorderFormats="0" applyFontFormats="0" applyPatternFormats="0" applyAlignmentFormats="0" applyWidthHeightFormats="0">
  <queryTableRefresh nextId="20" unboundColumnsRight="4">
    <queryTableFields count="10">
      <queryTableField id="8" name="Item" tableColumnId="1"/>
      <queryTableField id="17" dataBound="0" tableColumnId="7"/>
      <queryTableField id="6" name="Element" tableColumnId="2"/>
      <queryTableField id="9" name="Year Code" tableColumnId="3"/>
      <queryTableField id="11" name="Unit" tableColumnId="4"/>
      <queryTableField id="12" name="Value" tableColumnId="5"/>
      <queryTableField id="1" dataBound="0" tableColumnId="8"/>
      <queryTableField id="15" dataBound="0" tableColumnId="15"/>
      <queryTableField id="3" dataBound="0" tableColumnId="9"/>
      <queryTableField id="18" dataBound="0" tableColumnId="10"/>
    </queryTableFields>
    <queryTableDeletedFields count="9">
      <deletedField name="Item Code (FBS)"/>
      <deletedField name="Year"/>
      <deletedField name="Flag"/>
      <deletedField name="Flag Description"/>
      <deletedField name="Domain Code"/>
      <deletedField name="Domain"/>
      <deletedField name="Area Code (M49)"/>
      <deletedField name="Area"/>
      <deletedField name="Element Code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012A954C-6011-4C72-86FD-9601C279CAC8}" autoFormatId="16" applyNumberFormats="0" applyBorderFormats="0" applyFontFormats="0" applyPatternFormats="0" applyAlignmentFormats="0" applyWidthHeightFormats="0">
  <queryTableRefresh nextId="15" unboundColumnsRight="1">
    <queryTableFields count="6">
      <queryTableField id="2" name="Territory" tableColumnId="2"/>
      <queryTableField id="6" name="Type of crop" tableColumnId="6"/>
      <queryTableField id="12" dataBound="0" tableColumnId="1"/>
      <queryTableField id="7" name="TIME" tableColumnId="7"/>
      <queryTableField id="10" name="Flag Codes" tableColumnId="10"/>
      <queryTableField id="13" dataBound="0" tableColumnId="3"/>
    </queryTableFields>
    <queryTableDeletedFields count="7">
      <deletedField name="TIPO_DATO5"/>
      <deletedField name="Select time"/>
      <deletedField name="ITTER107"/>
      <deletedField name="Data type"/>
      <deletedField name="Flags"/>
      <deletedField name="Value"/>
      <deletedField name="AGRI_MADRE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7" xr16:uid="{C269827B-E6DB-463A-BB85-678E6BEB4DDA}" autoFormatId="16" applyNumberFormats="0" applyBorderFormats="0" applyFontFormats="0" applyPatternFormats="0" applyAlignmentFormats="0" applyWidthHeightFormats="0">
  <queryTableRefresh nextId="8">
    <queryTableFields count="6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</queryTableFields>
    <queryTableDeletedFields count="1">
      <deletedField name="Column7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53E590-009E-41F9-BDB4-8F0A951CED47}" name="FAOSTAT_data_en_1_17_2024__1" displayName="FAOSTAT_data_en_1_17_2024__1" ref="A1:J84" tableType="queryTable" totalsRowCount="1">
  <autoFilter ref="A1:J83" xr:uid="{4153E590-009E-41F9-BDB4-8F0A951CED47}"/>
  <sortState xmlns:xlrd2="http://schemas.microsoft.com/office/spreadsheetml/2017/richdata2" ref="A2:J83">
    <sortCondition ref="B1:B83"/>
  </sortState>
  <tableColumns count="10">
    <tableColumn id="1" xr3:uid="{76A66551-25DA-4752-B82D-208D168EE287}" uniqueName="1" name="Item" totalsRowLabel="tot" queryTableFieldId="8" dataDxfId="16"/>
    <tableColumn id="7" xr3:uid="{9056E1F9-CA94-4901-BD74-B069B465103C}" uniqueName="7" name="Food groups" queryTableFieldId="17"/>
    <tableColumn id="2" xr3:uid="{1C9B833E-668A-43D0-B313-91A9D71D075D}" uniqueName="2" name="Avarage Italy" queryTableFieldId="6" dataDxfId="15"/>
    <tableColumn id="3" xr3:uid="{2D3C86FF-A19C-444A-84CF-62C1592B8B2D}" uniqueName="3" name="Year Code" queryTableFieldId="9" dataDxfId="14"/>
    <tableColumn id="4" xr3:uid="{332BB34B-AD51-4107-A8D8-F781A3ACCEAE}" uniqueName="4" name="Unit" queryTableFieldId="11" dataDxfId="13"/>
    <tableColumn id="5" xr3:uid="{5B1934C6-AB60-4C9A-A38B-BC26C2D4CD75}" uniqueName="5" name="Value" queryTableFieldId="12" dataDxfId="12" totalsRowDxfId="11"/>
    <tableColumn id="8" xr3:uid="{E0DB9984-BEE2-4EE8-97E3-E947F2E5510F}" uniqueName="8" name="Total Milan Metropolitan Area" queryTableFieldId="1" dataDxfId="10"/>
    <tableColumn id="15" xr3:uid="{693889A2-BA23-4570-B3F6-5B7901BD0C75}" uniqueName="15" name="Unit2" queryTableFieldId="15" dataDxfId="9" totalsRowDxfId="8"/>
    <tableColumn id="9" xr3:uid="{A5D205A8-DCE2-4A70-A656-899F28E0B722}" uniqueName="9" name="TOT (tons/yr)" totalsRowFunction="custom" queryTableFieldId="3">
      <calculatedColumnFormula>FAOSTAT_data_en_1_17_2024__1[[#This Row],[Value]]*'General fact sheet'!$B$4/1000</calculatedColumnFormula>
      <totalsRowFormula>SUM(I2:I81)</totalsRowFormula>
    </tableColumn>
    <tableColumn id="10" xr3:uid="{D8110B77-3893-4442-81EC-106FAE5660F5}" uniqueName="10" name="Sum per  food group" totalsRowFunction="custom" queryTableFieldId="18">
      <totalsRowFormula>SUM(FAOSTAT_data_en_1_17_2024__1[Sum per  food group])</totalsRow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0EEDF1-D48A-48CB-B470-741AB4A1A99A}" name="DCSP_COLTIVAZIONI_09012024191909493" displayName="DCSP_COLTIVAZIONI_09012024191909493" ref="A1:F85" tableType="queryTable" totalsRowShown="0">
  <autoFilter ref="A1:F85" xr:uid="{800EEDF1-D48A-48CB-B470-741AB4A1A99A}"/>
  <sortState xmlns:xlrd2="http://schemas.microsoft.com/office/spreadsheetml/2017/richdata2" ref="A2:E79">
    <sortCondition ref="C1:C79"/>
  </sortState>
  <tableColumns count="6">
    <tableColumn id="2" xr3:uid="{5B4AD832-AAD3-44E9-B296-F8ECA2CC29D9}" uniqueName="2" name="Territory" queryTableFieldId="2" dataDxfId="7" totalsRowDxfId="6"/>
    <tableColumn id="6" xr3:uid="{14394501-4F11-4B4E-A246-1974BA848E07}" uniqueName="6" name="Type of crop" queryTableFieldId="6" dataDxfId="5" totalsRowDxfId="4"/>
    <tableColumn id="1" xr3:uid="{EDCF8778-3CE2-4E5A-8941-DE0F0F9DD597}" uniqueName="1" name="Food groups" queryTableFieldId="12"/>
    <tableColumn id="7" xr3:uid="{0CA07C66-92B5-4681-B8AE-00F3A23790F2}" uniqueName="7" name="TIME" queryTableFieldId="7"/>
    <tableColumn id="10" xr3:uid="{AA9D9414-A059-427E-A211-B908D7CED0AA}" uniqueName="10" name="Value (tons)" queryTableFieldId="10" dataDxfId="3" totalsRowDxfId="2"/>
    <tableColumn id="3" xr3:uid="{520AB064-15E2-4F89-AC5B-1CDB44346164}" uniqueName="3" name="Sum per  food group" queryTableFieldId="1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A2F18DA-7698-4573-AD8B-8CC9BD97AF3B}" name="test_2__27" displayName="test_2__27" ref="C17:H25" tableType="queryTable" totalsRowCount="1">
  <autoFilter ref="C17:H24" xr:uid="{AA2F18DA-7698-4573-AD8B-8CC9BD97AF3B}"/>
  <tableColumns count="6">
    <tableColumn id="1" xr3:uid="{A35E6F0C-542F-4480-B305-11885C1F6EAB}" uniqueName="1" name="Item" queryTableFieldId="1" dataDxfId="1" totalsRowDxfId="0"/>
    <tableColumn id="2" xr3:uid="{29D89F67-6398-4236-A92B-D14C6AB4C28D}" uniqueName="2" name="Agricultural_x000a_production" queryTableFieldId="2"/>
    <tableColumn id="3" xr3:uid="{27BEF22E-1A14-4015-A0BA-60D7329ACA61}" uniqueName="3" name="Postharvest_x000a_handling and_x000a_storage" queryTableFieldId="3"/>
    <tableColumn id="4" xr3:uid="{382FB2F4-5017-449C-A797-DCD97BCF4A94}" uniqueName="4" name="Processing and_x000a_packaging" queryTableFieldId="4"/>
    <tableColumn id="5" xr3:uid="{5801B302-1539-44C6-9BED-0BC14263D12B}" uniqueName="5" name="Distribution:_x000a_Supermarket_x000a_Retail" queryTableFieldId="5"/>
    <tableColumn id="6" xr3:uid="{1C790FE4-783C-4D3F-B6F8-1662786E5663}" uniqueName="6" name="Consumption" queryTableField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tametropolitana.mi.it/Piano_Strategico_2022_2024/dati_territoriali/occupazione_reddito" TargetMode="External"/><Relationship Id="rId2" Type="http://schemas.openxmlformats.org/officeDocument/2006/relationships/hyperlink" Target="https://www.cittametropolitana.mi.it/portale/territorio/" TargetMode="External"/><Relationship Id="rId1" Type="http://schemas.openxmlformats.org/officeDocument/2006/relationships/hyperlink" Target="http://dati-censimentipermanenti.istat.it/?lang=en" TargetMode="External"/><Relationship Id="rId5" Type="http://schemas.openxmlformats.org/officeDocument/2006/relationships/hyperlink" Target="https://www.crea.gov.it/documents/68457/0/Lombardia_Cifre_2023_WEB.pdf/81a59f01-044c-f88f-ecbc-75c14f42144d?t=1684924780263" TargetMode="External"/><Relationship Id="rId4" Type="http://schemas.openxmlformats.org/officeDocument/2006/relationships/hyperlink" Target="http://dati.istat.it/Index.aspx?lang=en&amp;SubSessionId=c9aecba2-467b-4874-b284-9c59198ebe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fao.org/faostat/e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dati.istat.it/" TargetMode="External"/><Relationship Id="rId2" Type="http://schemas.openxmlformats.org/officeDocument/2006/relationships/hyperlink" Target="https://www.clal.it/index.php?section=consegne_reg_it&amp;year=2018" TargetMode="External"/><Relationship Id="rId1" Type="http://schemas.openxmlformats.org/officeDocument/2006/relationships/hyperlink" Target="http://dati.istat.it/" TargetMode="External"/><Relationship Id="rId4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atasto-rifiuti.isprambiente.it/index.php?pg=mcomune&amp;aa=2018&amp;regid=03015&amp;p=1" TargetMode="External"/><Relationship Id="rId1" Type="http://schemas.openxmlformats.org/officeDocument/2006/relationships/hyperlink" Target="https://www.fao.org/3/mb060e/mb060e00.htm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7951"/>
  <sheetViews>
    <sheetView zoomScaleNormal="100" workbookViewId="0">
      <pane ySplit="1" topLeftCell="A33" activePane="bottomLeft" state="frozen"/>
      <selection pane="bottomLeft" activeCell="L25" sqref="L25"/>
    </sheetView>
  </sheetViews>
  <sheetFormatPr defaultColWidth="12.5546875" defaultRowHeight="14.4" x14ac:dyDescent="0.3"/>
  <cols>
    <col min="1" max="2" width="17.5546875" style="1" customWidth="1"/>
    <col min="3" max="3" width="28.33203125" style="1" customWidth="1"/>
    <col min="4" max="4" width="25.88671875" style="1" bestFit="1" customWidth="1"/>
    <col min="5" max="5" width="7.44140625" style="1" customWidth="1"/>
    <col min="6" max="6" width="16.44140625" style="1" customWidth="1"/>
    <col min="7" max="7" width="13.109375" style="1" customWidth="1"/>
    <col min="8" max="8" width="15.33203125" style="1" customWidth="1"/>
    <col min="9" max="9" width="14.6640625" customWidth="1"/>
    <col min="10" max="16379" width="12.5546875" style="1"/>
    <col min="16380" max="16384" width="9.109375" style="1" customWidth="1"/>
  </cols>
  <sheetData>
    <row r="1" spans="1:9" ht="13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40" customFormat="1" x14ac:dyDescent="0.3">
      <c r="A2" s="40" t="s">
        <v>9</v>
      </c>
      <c r="B2" s="40" t="s">
        <v>10</v>
      </c>
      <c r="C2" s="41" t="s">
        <v>11</v>
      </c>
      <c r="D2" s="41" t="s">
        <v>12</v>
      </c>
      <c r="E2" s="40">
        <v>2018</v>
      </c>
      <c r="F2" s="57">
        <v>309697</v>
      </c>
      <c r="I2" s="41" t="s">
        <v>13</v>
      </c>
    </row>
    <row r="3" spans="1:9" s="40" customFormat="1" x14ac:dyDescent="0.3">
      <c r="A3" s="40" t="s">
        <v>9</v>
      </c>
      <c r="B3" s="40" t="s">
        <v>10</v>
      </c>
      <c r="C3" s="40" t="s">
        <v>14</v>
      </c>
      <c r="D3" s="40" t="s">
        <v>15</v>
      </c>
      <c r="E3" s="40">
        <v>2018</v>
      </c>
      <c r="F3" s="57">
        <v>76978.600000000006</v>
      </c>
      <c r="I3" s="41" t="s">
        <v>13</v>
      </c>
    </row>
    <row r="4" spans="1:9" s="40" customFormat="1" x14ac:dyDescent="0.3">
      <c r="A4" s="40" t="s">
        <v>9</v>
      </c>
      <c r="B4" s="40" t="s">
        <v>10</v>
      </c>
      <c r="C4" s="40" t="s">
        <v>16</v>
      </c>
      <c r="D4" s="40" t="s">
        <v>15</v>
      </c>
      <c r="E4" s="40">
        <v>2018</v>
      </c>
      <c r="F4" s="57">
        <v>24325.4</v>
      </c>
      <c r="I4" s="41" t="s">
        <v>13</v>
      </c>
    </row>
    <row r="5" spans="1:9" s="40" customFormat="1" x14ac:dyDescent="0.3">
      <c r="A5" s="40" t="s">
        <v>9</v>
      </c>
      <c r="B5" s="40" t="s">
        <v>10</v>
      </c>
      <c r="C5" s="40" t="s">
        <v>17</v>
      </c>
      <c r="D5" s="40" t="s">
        <v>15</v>
      </c>
      <c r="E5" s="40">
        <v>2018</v>
      </c>
      <c r="F5" s="57">
        <v>15528.6</v>
      </c>
      <c r="I5" s="41" t="s">
        <v>13</v>
      </c>
    </row>
    <row r="6" spans="1:9" s="40" customFormat="1" x14ac:dyDescent="0.3">
      <c r="A6" s="40" t="s">
        <v>9</v>
      </c>
      <c r="B6" s="40" t="s">
        <v>10</v>
      </c>
      <c r="C6" s="41" t="s">
        <v>18</v>
      </c>
      <c r="D6" s="41" t="s">
        <v>19</v>
      </c>
      <c r="E6" s="40">
        <v>2018</v>
      </c>
      <c r="F6" s="57">
        <f>'Food production'!E83</f>
        <v>7534.5207910376439</v>
      </c>
      <c r="I6" s="41" t="s">
        <v>13</v>
      </c>
    </row>
    <row r="7" spans="1:9" s="40" customFormat="1" x14ac:dyDescent="0.3">
      <c r="A7" s="40" t="s">
        <v>9</v>
      </c>
      <c r="B7" s="40" t="s">
        <v>10</v>
      </c>
      <c r="C7" s="40" t="s">
        <v>20</v>
      </c>
      <c r="D7" s="40" t="s">
        <v>21</v>
      </c>
      <c r="E7" s="40">
        <v>2018</v>
      </c>
      <c r="F7" s="57">
        <v>7284.6</v>
      </c>
      <c r="I7" s="41" t="s">
        <v>13</v>
      </c>
    </row>
    <row r="8" spans="1:9" s="40" customFormat="1" x14ac:dyDescent="0.3">
      <c r="A8" s="40" t="s">
        <v>9</v>
      </c>
      <c r="B8" s="40" t="s">
        <v>10</v>
      </c>
      <c r="C8" s="40" t="s">
        <v>22</v>
      </c>
      <c r="D8" s="40" t="s">
        <v>23</v>
      </c>
      <c r="E8" s="40">
        <v>2018</v>
      </c>
      <c r="F8" s="57">
        <v>5402.6</v>
      </c>
      <c r="I8" s="41" t="s">
        <v>13</v>
      </c>
    </row>
    <row r="9" spans="1:9" s="40" customFormat="1" ht="15.75" customHeight="1" x14ac:dyDescent="0.3">
      <c r="A9" s="40" t="s">
        <v>9</v>
      </c>
      <c r="B9" s="40" t="s">
        <v>10</v>
      </c>
      <c r="C9" s="41" t="s">
        <v>24</v>
      </c>
      <c r="D9" s="41" t="s">
        <v>19</v>
      </c>
      <c r="E9" s="40">
        <v>2018</v>
      </c>
      <c r="F9" s="57">
        <f>'Food production'!E81</f>
        <v>5263.4452579559265</v>
      </c>
      <c r="I9" s="41" t="s">
        <v>13</v>
      </c>
    </row>
    <row r="10" spans="1:9" s="40" customFormat="1" ht="15.75" customHeight="1" x14ac:dyDescent="0.3">
      <c r="A10" s="40" t="s">
        <v>9</v>
      </c>
      <c r="B10" s="40" t="s">
        <v>10</v>
      </c>
      <c r="C10" s="40" t="s">
        <v>25</v>
      </c>
      <c r="D10" s="40" t="s">
        <v>23</v>
      </c>
      <c r="E10" s="40">
        <v>2018</v>
      </c>
      <c r="F10" s="57">
        <v>4005.2</v>
      </c>
      <c r="I10" s="41" t="s">
        <v>13</v>
      </c>
    </row>
    <row r="11" spans="1:9" s="40" customFormat="1" ht="15.75" customHeight="1" x14ac:dyDescent="0.3">
      <c r="A11" s="40" t="s">
        <v>9</v>
      </c>
      <c r="B11" s="40" t="s">
        <v>10</v>
      </c>
      <c r="C11" s="40" t="s">
        <v>26</v>
      </c>
      <c r="D11" s="40" t="s">
        <v>23</v>
      </c>
      <c r="E11" s="40">
        <v>2018</v>
      </c>
      <c r="F11" s="57">
        <v>2088.9</v>
      </c>
      <c r="I11" s="41" t="s">
        <v>13</v>
      </c>
    </row>
    <row r="12" spans="1:9" s="40" customFormat="1" ht="15.75" customHeight="1" x14ac:dyDescent="0.3">
      <c r="A12" s="40" t="s">
        <v>9</v>
      </c>
      <c r="B12" s="40" t="s">
        <v>10</v>
      </c>
      <c r="C12" s="40" t="s">
        <v>27</v>
      </c>
      <c r="D12" s="40" t="s">
        <v>23</v>
      </c>
      <c r="E12" s="40">
        <v>2018</v>
      </c>
      <c r="F12" s="57">
        <v>1882.8</v>
      </c>
      <c r="I12" s="41" t="s">
        <v>13</v>
      </c>
    </row>
    <row r="13" spans="1:9" s="40" customFormat="1" ht="15.75" customHeight="1" x14ac:dyDescent="0.3">
      <c r="A13" s="40" t="s">
        <v>9</v>
      </c>
      <c r="B13" s="40" t="s">
        <v>10</v>
      </c>
      <c r="C13" s="40" t="s">
        <v>28</v>
      </c>
      <c r="D13" s="40" t="s">
        <v>29</v>
      </c>
      <c r="E13" s="40">
        <v>2018</v>
      </c>
      <c r="F13" s="57">
        <v>1550</v>
      </c>
      <c r="I13" s="41" t="s">
        <v>13</v>
      </c>
    </row>
    <row r="14" spans="1:9" s="40" customFormat="1" ht="15.75" customHeight="1" x14ac:dyDescent="0.3">
      <c r="A14" s="40" t="s">
        <v>9</v>
      </c>
      <c r="B14" s="40" t="s">
        <v>10</v>
      </c>
      <c r="C14" s="40" t="s">
        <v>30</v>
      </c>
      <c r="D14" s="40" t="s">
        <v>23</v>
      </c>
      <c r="E14" s="40">
        <v>2018</v>
      </c>
      <c r="F14" s="57">
        <v>1159</v>
      </c>
      <c r="I14" s="41" t="s">
        <v>13</v>
      </c>
    </row>
    <row r="15" spans="1:9" s="40" customFormat="1" ht="15.75" customHeight="1" x14ac:dyDescent="0.3">
      <c r="A15" s="40" t="s">
        <v>9</v>
      </c>
      <c r="B15" s="40" t="s">
        <v>10</v>
      </c>
      <c r="C15" s="40" t="s">
        <v>31</v>
      </c>
      <c r="D15" s="40" t="s">
        <v>15</v>
      </c>
      <c r="E15" s="40">
        <v>2018</v>
      </c>
      <c r="F15" s="57">
        <v>1143.8</v>
      </c>
      <c r="I15" s="41" t="s">
        <v>13</v>
      </c>
    </row>
    <row r="16" spans="1:9" s="40" customFormat="1" ht="15.75" customHeight="1" x14ac:dyDescent="0.3">
      <c r="A16" s="40" t="s">
        <v>9</v>
      </c>
      <c r="B16" s="40" t="s">
        <v>10</v>
      </c>
      <c r="C16" s="41" t="s">
        <v>32</v>
      </c>
      <c r="D16" s="41" t="s">
        <v>19</v>
      </c>
      <c r="E16" s="40">
        <v>2018</v>
      </c>
      <c r="F16" s="57">
        <f>'Food production'!E84</f>
        <v>1106.6104886567625</v>
      </c>
      <c r="I16" s="41" t="s">
        <v>13</v>
      </c>
    </row>
    <row r="17" spans="1:9" s="40" customFormat="1" ht="15.75" customHeight="1" x14ac:dyDescent="0.3">
      <c r="A17" s="40" t="s">
        <v>9</v>
      </c>
      <c r="B17" s="40" t="s">
        <v>10</v>
      </c>
      <c r="C17" s="40" t="s">
        <v>33</v>
      </c>
      <c r="D17" s="40" t="s">
        <v>34</v>
      </c>
      <c r="E17" s="40">
        <v>2018</v>
      </c>
      <c r="F17" s="57">
        <v>1090</v>
      </c>
      <c r="I17" s="41" t="s">
        <v>13</v>
      </c>
    </row>
    <row r="18" spans="1:9" s="40" customFormat="1" ht="15.75" customHeight="1" x14ac:dyDescent="0.3">
      <c r="A18" s="40" t="s">
        <v>9</v>
      </c>
      <c r="B18" s="40" t="s">
        <v>10</v>
      </c>
      <c r="C18" s="40" t="s">
        <v>35</v>
      </c>
      <c r="D18" s="40" t="s">
        <v>23</v>
      </c>
      <c r="E18" s="40">
        <v>2018</v>
      </c>
      <c r="F18" s="57">
        <v>688.4</v>
      </c>
      <c r="I18" s="41" t="s">
        <v>13</v>
      </c>
    </row>
    <row r="19" spans="1:9" s="40" customFormat="1" ht="15.75" customHeight="1" x14ac:dyDescent="0.3">
      <c r="A19" s="40" t="s">
        <v>9</v>
      </c>
      <c r="B19" s="40" t="s">
        <v>10</v>
      </c>
      <c r="C19" s="40" t="s">
        <v>36</v>
      </c>
      <c r="D19" s="40" t="s">
        <v>23</v>
      </c>
      <c r="E19" s="40">
        <v>2018</v>
      </c>
      <c r="F19" s="57">
        <v>657</v>
      </c>
      <c r="I19" s="41" t="s">
        <v>13</v>
      </c>
    </row>
    <row r="20" spans="1:9" s="40" customFormat="1" ht="15.75" customHeight="1" x14ac:dyDescent="0.3">
      <c r="A20" s="40" t="s">
        <v>9</v>
      </c>
      <c r="B20" s="40" t="s">
        <v>10</v>
      </c>
      <c r="C20" s="40" t="s">
        <v>37</v>
      </c>
      <c r="D20" s="40" t="s">
        <v>23</v>
      </c>
      <c r="E20" s="40">
        <v>2018</v>
      </c>
      <c r="F20" s="57">
        <v>649</v>
      </c>
      <c r="I20" s="41" t="s">
        <v>13</v>
      </c>
    </row>
    <row r="21" spans="1:9" s="40" customFormat="1" ht="15.75" customHeight="1" x14ac:dyDescent="0.3">
      <c r="A21" s="40" t="s">
        <v>9</v>
      </c>
      <c r="B21" s="40" t="s">
        <v>10</v>
      </c>
      <c r="C21" s="40" t="s">
        <v>38</v>
      </c>
      <c r="D21" s="40" t="s">
        <v>23</v>
      </c>
      <c r="E21" s="40">
        <v>2018</v>
      </c>
      <c r="F21" s="57">
        <v>630</v>
      </c>
      <c r="I21" s="41" t="s">
        <v>13</v>
      </c>
    </row>
    <row r="22" spans="1:9" s="40" customFormat="1" ht="15.75" customHeight="1" x14ac:dyDescent="0.3">
      <c r="A22" s="40" t="s">
        <v>9</v>
      </c>
      <c r="B22" s="40" t="s">
        <v>10</v>
      </c>
      <c r="C22" s="40" t="s">
        <v>39</v>
      </c>
      <c r="D22" s="40" t="s">
        <v>23</v>
      </c>
      <c r="E22" s="40">
        <v>2018</v>
      </c>
      <c r="F22" s="57">
        <v>598.29999999999995</v>
      </c>
      <c r="I22" s="41" t="s">
        <v>13</v>
      </c>
    </row>
    <row r="23" spans="1:9" s="40" customFormat="1" ht="15.75" customHeight="1" x14ac:dyDescent="0.3">
      <c r="A23" s="40" t="s">
        <v>9</v>
      </c>
      <c r="B23" s="40" t="s">
        <v>10</v>
      </c>
      <c r="C23" s="40" t="s">
        <v>40</v>
      </c>
      <c r="D23" s="40" t="s">
        <v>23</v>
      </c>
      <c r="E23" s="40">
        <v>2018</v>
      </c>
      <c r="F23" s="57">
        <v>532.5</v>
      </c>
      <c r="I23" s="41" t="s">
        <v>13</v>
      </c>
    </row>
    <row r="24" spans="1:9" s="40" customFormat="1" ht="15.75" customHeight="1" x14ac:dyDescent="0.3">
      <c r="A24" s="40" t="s">
        <v>9</v>
      </c>
      <c r="B24" s="40" t="s">
        <v>10</v>
      </c>
      <c r="C24" s="40" t="s">
        <v>41</v>
      </c>
      <c r="D24" s="40" t="s">
        <v>23</v>
      </c>
      <c r="E24" s="40">
        <v>2018</v>
      </c>
      <c r="F24" s="57">
        <v>532.20000000000005</v>
      </c>
      <c r="I24" s="41" t="s">
        <v>13</v>
      </c>
    </row>
    <row r="25" spans="1:9" s="40" customFormat="1" ht="15.75" customHeight="1" x14ac:dyDescent="0.3">
      <c r="A25" s="40" t="s">
        <v>9</v>
      </c>
      <c r="B25" s="40" t="s">
        <v>10</v>
      </c>
      <c r="C25" s="40" t="s">
        <v>42</v>
      </c>
      <c r="D25" s="40" t="s">
        <v>23</v>
      </c>
      <c r="E25" s="40">
        <v>2018</v>
      </c>
      <c r="F25" s="57">
        <v>495.1</v>
      </c>
      <c r="I25" s="41" t="s">
        <v>13</v>
      </c>
    </row>
    <row r="26" spans="1:9" s="40" customFormat="1" ht="15.75" customHeight="1" x14ac:dyDescent="0.3">
      <c r="A26" s="40" t="s">
        <v>9</v>
      </c>
      <c r="B26" s="40" t="s">
        <v>10</v>
      </c>
      <c r="C26" s="40" t="s">
        <v>43</v>
      </c>
      <c r="D26" s="40" t="s">
        <v>23</v>
      </c>
      <c r="E26" s="40">
        <v>2018</v>
      </c>
      <c r="F26" s="57">
        <v>445.5</v>
      </c>
      <c r="I26" s="41" t="s">
        <v>13</v>
      </c>
    </row>
    <row r="27" spans="1:9" s="40" customFormat="1" ht="15.75" customHeight="1" x14ac:dyDescent="0.3">
      <c r="A27" s="40" t="s">
        <v>9</v>
      </c>
      <c r="B27" s="40" t="s">
        <v>10</v>
      </c>
      <c r="C27" s="40" t="s">
        <v>44</v>
      </c>
      <c r="D27" s="40" t="s">
        <v>23</v>
      </c>
      <c r="E27" s="40">
        <v>2018</v>
      </c>
      <c r="F27" s="57">
        <v>403</v>
      </c>
      <c r="I27" s="41" t="s">
        <v>13</v>
      </c>
    </row>
    <row r="28" spans="1:9" s="40" customFormat="1" ht="15.75" customHeight="1" x14ac:dyDescent="0.3">
      <c r="A28" s="40" t="s">
        <v>9</v>
      </c>
      <c r="B28" s="40" t="s">
        <v>10</v>
      </c>
      <c r="C28" s="40" t="s">
        <v>45</v>
      </c>
      <c r="D28" s="40" t="s">
        <v>23</v>
      </c>
      <c r="E28" s="40">
        <v>2018</v>
      </c>
      <c r="F28" s="57">
        <v>382.1</v>
      </c>
      <c r="I28" s="41" t="s">
        <v>13</v>
      </c>
    </row>
    <row r="29" spans="1:9" s="40" customFormat="1" ht="15.75" customHeight="1" x14ac:dyDescent="0.3">
      <c r="A29" s="40" t="s">
        <v>9</v>
      </c>
      <c r="B29" s="40" t="s">
        <v>10</v>
      </c>
      <c r="C29" s="40" t="s">
        <v>46</v>
      </c>
      <c r="D29" s="40" t="s">
        <v>47</v>
      </c>
      <c r="E29" s="40">
        <v>2018</v>
      </c>
      <c r="F29" s="57">
        <v>373.7</v>
      </c>
      <c r="I29" s="41" t="s">
        <v>13</v>
      </c>
    </row>
    <row r="30" spans="1:9" s="40" customFormat="1" ht="15.75" customHeight="1" x14ac:dyDescent="0.3">
      <c r="A30" s="40" t="s">
        <v>9</v>
      </c>
      <c r="B30" s="40" t="s">
        <v>10</v>
      </c>
      <c r="C30" s="40" t="s">
        <v>48</v>
      </c>
      <c r="D30" s="40" t="s">
        <v>15</v>
      </c>
      <c r="E30" s="40">
        <v>2018</v>
      </c>
      <c r="F30" s="57">
        <v>319.39999999999998</v>
      </c>
      <c r="I30" s="41" t="s">
        <v>13</v>
      </c>
    </row>
    <row r="31" spans="1:9" s="40" customFormat="1" ht="15.75" customHeight="1" x14ac:dyDescent="0.3">
      <c r="A31" s="40" t="s">
        <v>9</v>
      </c>
      <c r="B31" s="40" t="s">
        <v>10</v>
      </c>
      <c r="C31" s="40" t="s">
        <v>49</v>
      </c>
      <c r="D31" s="40" t="s">
        <v>15</v>
      </c>
      <c r="E31" s="40">
        <v>2018</v>
      </c>
      <c r="F31" s="57">
        <v>267.7</v>
      </c>
      <c r="I31" s="41" t="s">
        <v>13</v>
      </c>
    </row>
    <row r="32" spans="1:9" s="40" customFormat="1" ht="15.75" customHeight="1" x14ac:dyDescent="0.3">
      <c r="A32" s="40" t="s">
        <v>9</v>
      </c>
      <c r="B32" s="40" t="s">
        <v>10</v>
      </c>
      <c r="C32" s="40" t="s">
        <v>50</v>
      </c>
      <c r="D32" s="40" t="s">
        <v>23</v>
      </c>
      <c r="E32" s="40">
        <v>2018</v>
      </c>
      <c r="F32" s="57">
        <v>221.4</v>
      </c>
      <c r="I32" s="41" t="s">
        <v>13</v>
      </c>
    </row>
    <row r="33" spans="1:9" s="40" customFormat="1" ht="15.75" customHeight="1" x14ac:dyDescent="0.3">
      <c r="A33" s="40" t="s">
        <v>9</v>
      </c>
      <c r="B33" s="40" t="s">
        <v>10</v>
      </c>
      <c r="C33" s="40" t="s">
        <v>51</v>
      </c>
      <c r="D33" s="40" t="s">
        <v>52</v>
      </c>
      <c r="E33" s="40">
        <v>2018</v>
      </c>
      <c r="F33" s="57">
        <v>219.9</v>
      </c>
      <c r="I33" s="41" t="s">
        <v>13</v>
      </c>
    </row>
    <row r="34" spans="1:9" s="40" customFormat="1" ht="15.75" customHeight="1" x14ac:dyDescent="0.3">
      <c r="A34" s="40" t="s">
        <v>9</v>
      </c>
      <c r="B34" s="40" t="s">
        <v>10</v>
      </c>
      <c r="C34" s="40" t="s">
        <v>53</v>
      </c>
      <c r="D34" s="40" t="s">
        <v>23</v>
      </c>
      <c r="E34" s="40">
        <v>2018</v>
      </c>
      <c r="F34" s="57">
        <v>212</v>
      </c>
      <c r="I34" s="41" t="s">
        <v>13</v>
      </c>
    </row>
    <row r="35" spans="1:9" s="40" customFormat="1" ht="15.75" customHeight="1" x14ac:dyDescent="0.3">
      <c r="A35" s="40" t="s">
        <v>9</v>
      </c>
      <c r="B35" s="40" t="s">
        <v>10</v>
      </c>
      <c r="C35" s="40" t="s">
        <v>54</v>
      </c>
      <c r="D35" s="40" t="s">
        <v>23</v>
      </c>
      <c r="E35" s="40">
        <v>2018</v>
      </c>
      <c r="F35" s="57">
        <v>189.6</v>
      </c>
      <c r="I35" s="41" t="s">
        <v>13</v>
      </c>
    </row>
    <row r="36" spans="1:9" s="40" customFormat="1" ht="15.75" customHeight="1" x14ac:dyDescent="0.3">
      <c r="A36" s="40" t="s">
        <v>9</v>
      </c>
      <c r="B36" s="40" t="s">
        <v>10</v>
      </c>
      <c r="C36" s="40" t="s">
        <v>55</v>
      </c>
      <c r="D36" s="40" t="s">
        <v>23</v>
      </c>
      <c r="E36" s="40">
        <v>2018</v>
      </c>
      <c r="F36" s="57">
        <v>189</v>
      </c>
      <c r="I36" s="41" t="s">
        <v>13</v>
      </c>
    </row>
    <row r="37" spans="1:9" s="40" customFormat="1" ht="15.75" customHeight="1" x14ac:dyDescent="0.3">
      <c r="A37" s="40" t="s">
        <v>9</v>
      </c>
      <c r="B37" s="40" t="s">
        <v>10</v>
      </c>
      <c r="C37" s="40" t="s">
        <v>56</v>
      </c>
      <c r="D37" s="40" t="s">
        <v>23</v>
      </c>
      <c r="E37" s="40">
        <v>2018</v>
      </c>
      <c r="F37" s="57">
        <v>183.6</v>
      </c>
      <c r="I37" s="41" t="s">
        <v>13</v>
      </c>
    </row>
    <row r="38" spans="1:9" s="40" customFormat="1" ht="15.75" customHeight="1" x14ac:dyDescent="0.3">
      <c r="A38" s="40" t="s">
        <v>9</v>
      </c>
      <c r="B38" s="40" t="s">
        <v>10</v>
      </c>
      <c r="C38" s="40" t="s">
        <v>57</v>
      </c>
      <c r="D38" s="40" t="s">
        <v>29</v>
      </c>
      <c r="E38" s="40">
        <v>2018</v>
      </c>
      <c r="F38" s="57">
        <v>150</v>
      </c>
      <c r="I38" s="41" t="s">
        <v>13</v>
      </c>
    </row>
    <row r="39" spans="1:9" s="40" customFormat="1" ht="15.75" customHeight="1" x14ac:dyDescent="0.3">
      <c r="A39" s="40" t="s">
        <v>9</v>
      </c>
      <c r="B39" s="40" t="s">
        <v>10</v>
      </c>
      <c r="C39" s="40" t="s">
        <v>58</v>
      </c>
      <c r="D39" s="40" t="s">
        <v>23</v>
      </c>
      <c r="E39" s="40">
        <v>2018</v>
      </c>
      <c r="F39" s="57">
        <v>148.4</v>
      </c>
      <c r="I39" s="41" t="s">
        <v>13</v>
      </c>
    </row>
    <row r="40" spans="1:9" s="40" customFormat="1" ht="15.75" customHeight="1" x14ac:dyDescent="0.3">
      <c r="A40" s="40" t="s">
        <v>9</v>
      </c>
      <c r="B40" s="40" t="s">
        <v>10</v>
      </c>
      <c r="C40" s="40" t="s">
        <v>59</v>
      </c>
      <c r="D40" s="40" t="s">
        <v>23</v>
      </c>
      <c r="E40" s="40">
        <v>2018</v>
      </c>
      <c r="F40" s="57">
        <v>148.19999999999999</v>
      </c>
      <c r="I40" s="41" t="s">
        <v>13</v>
      </c>
    </row>
    <row r="41" spans="1:9" s="40" customFormat="1" ht="15.75" customHeight="1" x14ac:dyDescent="0.3">
      <c r="A41" s="40" t="s">
        <v>9</v>
      </c>
      <c r="B41" s="40" t="s">
        <v>10</v>
      </c>
      <c r="C41" s="40" t="s">
        <v>60</v>
      </c>
      <c r="D41" s="40" t="s">
        <v>23</v>
      </c>
      <c r="E41" s="40">
        <v>2018</v>
      </c>
      <c r="F41" s="57">
        <v>148</v>
      </c>
      <c r="I41" s="41" t="s">
        <v>13</v>
      </c>
    </row>
    <row r="42" spans="1:9" s="40" customFormat="1" ht="15.75" customHeight="1" x14ac:dyDescent="0.3">
      <c r="A42" s="40" t="s">
        <v>9</v>
      </c>
      <c r="B42" s="40" t="s">
        <v>10</v>
      </c>
      <c r="C42" s="40" t="s">
        <v>61</v>
      </c>
      <c r="D42" s="40" t="s">
        <v>15</v>
      </c>
      <c r="E42" s="40">
        <v>2018</v>
      </c>
      <c r="F42" s="57">
        <v>142.6</v>
      </c>
      <c r="I42" s="41" t="s">
        <v>13</v>
      </c>
    </row>
    <row r="43" spans="1:9" s="40" customFormat="1" ht="15.75" customHeight="1" x14ac:dyDescent="0.3">
      <c r="A43" s="40" t="s">
        <v>9</v>
      </c>
      <c r="B43" s="40" t="s">
        <v>10</v>
      </c>
      <c r="C43" s="40" t="s">
        <v>62</v>
      </c>
      <c r="D43" s="40" t="s">
        <v>23</v>
      </c>
      <c r="E43" s="40">
        <v>2018</v>
      </c>
      <c r="F43" s="57">
        <v>120</v>
      </c>
      <c r="I43" s="41" t="s">
        <v>13</v>
      </c>
    </row>
    <row r="44" spans="1:9" s="40" customFormat="1" ht="15.75" customHeight="1" x14ac:dyDescent="0.3">
      <c r="A44" s="40" t="s">
        <v>9</v>
      </c>
      <c r="B44" s="40" t="s">
        <v>10</v>
      </c>
      <c r="C44" s="40" t="s">
        <v>63</v>
      </c>
      <c r="D44" s="40" t="s">
        <v>29</v>
      </c>
      <c r="E44" s="40">
        <v>2018</v>
      </c>
      <c r="F44" s="57">
        <v>90.2</v>
      </c>
      <c r="I44" s="41" t="s">
        <v>13</v>
      </c>
    </row>
    <row r="45" spans="1:9" s="40" customFormat="1" ht="15.75" customHeight="1" x14ac:dyDescent="0.3">
      <c r="A45" s="40" t="s">
        <v>9</v>
      </c>
      <c r="B45" s="40" t="s">
        <v>10</v>
      </c>
      <c r="C45" s="40" t="s">
        <v>64</v>
      </c>
      <c r="D45" s="40" t="s">
        <v>23</v>
      </c>
      <c r="E45" s="40">
        <v>2018</v>
      </c>
      <c r="F45" s="57">
        <v>87.5</v>
      </c>
      <c r="I45" s="41" t="s">
        <v>13</v>
      </c>
    </row>
    <row r="46" spans="1:9" s="40" customFormat="1" ht="15.75" customHeight="1" x14ac:dyDescent="0.3">
      <c r="A46" s="40" t="s">
        <v>9</v>
      </c>
      <c r="B46" s="40" t="s">
        <v>10</v>
      </c>
      <c r="C46" s="40" t="s">
        <v>65</v>
      </c>
      <c r="D46" s="40" t="s">
        <v>23</v>
      </c>
      <c r="E46" s="40">
        <v>2018</v>
      </c>
      <c r="F46" s="57">
        <v>84</v>
      </c>
      <c r="I46" s="41" t="s">
        <v>13</v>
      </c>
    </row>
    <row r="47" spans="1:9" s="40" customFormat="1" ht="15.75" customHeight="1" x14ac:dyDescent="0.3">
      <c r="A47" s="40" t="s">
        <v>9</v>
      </c>
      <c r="B47" s="40" t="s">
        <v>10</v>
      </c>
      <c r="C47" s="40" t="s">
        <v>66</v>
      </c>
      <c r="D47" s="40" t="s">
        <v>23</v>
      </c>
      <c r="E47" s="40">
        <v>2018</v>
      </c>
      <c r="F47" s="57">
        <v>80</v>
      </c>
      <c r="I47" s="41" t="s">
        <v>13</v>
      </c>
    </row>
    <row r="48" spans="1:9" s="40" customFormat="1" ht="15.75" customHeight="1" x14ac:dyDescent="0.3">
      <c r="A48" s="40" t="s">
        <v>9</v>
      </c>
      <c r="B48" s="40" t="s">
        <v>10</v>
      </c>
      <c r="C48" s="40" t="s">
        <v>67</v>
      </c>
      <c r="D48" s="40" t="s">
        <v>23</v>
      </c>
      <c r="E48" s="40">
        <v>2018</v>
      </c>
      <c r="F48" s="57">
        <v>72.5</v>
      </c>
      <c r="I48" s="41" t="s">
        <v>13</v>
      </c>
    </row>
    <row r="49" spans="1:9" s="40" customFormat="1" ht="15.75" customHeight="1" x14ac:dyDescent="0.3">
      <c r="A49" s="40" t="s">
        <v>9</v>
      </c>
      <c r="B49" s="40" t="s">
        <v>10</v>
      </c>
      <c r="C49" s="40" t="s">
        <v>68</v>
      </c>
      <c r="D49" s="40" t="s">
        <v>23</v>
      </c>
      <c r="E49" s="40">
        <v>2018</v>
      </c>
      <c r="F49" s="57">
        <v>72.2</v>
      </c>
      <c r="I49" s="41" t="s">
        <v>13</v>
      </c>
    </row>
    <row r="50" spans="1:9" s="40" customFormat="1" ht="15.75" customHeight="1" x14ac:dyDescent="0.3">
      <c r="A50" s="40" t="s">
        <v>9</v>
      </c>
      <c r="B50" s="40" t="s">
        <v>10</v>
      </c>
      <c r="C50" s="40" t="s">
        <v>69</v>
      </c>
      <c r="D50" s="40" t="s">
        <v>29</v>
      </c>
      <c r="E50" s="40">
        <v>2018</v>
      </c>
      <c r="F50" s="57">
        <v>67.2</v>
      </c>
      <c r="I50" s="41" t="s">
        <v>13</v>
      </c>
    </row>
    <row r="51" spans="1:9" s="40" customFormat="1" ht="15.75" customHeight="1" x14ac:dyDescent="0.3">
      <c r="A51" s="40" t="s">
        <v>9</v>
      </c>
      <c r="B51" s="40" t="s">
        <v>10</v>
      </c>
      <c r="C51" s="40" t="s">
        <v>70</v>
      </c>
      <c r="D51" s="40" t="s">
        <v>23</v>
      </c>
      <c r="E51" s="40">
        <v>2018</v>
      </c>
      <c r="F51" s="57">
        <v>65.099999999999994</v>
      </c>
      <c r="I51" s="41" t="s">
        <v>13</v>
      </c>
    </row>
    <row r="52" spans="1:9" s="40" customFormat="1" ht="15.75" customHeight="1" x14ac:dyDescent="0.3">
      <c r="A52" s="40" t="s">
        <v>9</v>
      </c>
      <c r="B52" s="40" t="s">
        <v>10</v>
      </c>
      <c r="C52" s="40" t="s">
        <v>71</v>
      </c>
      <c r="D52" s="40" t="s">
        <v>23</v>
      </c>
      <c r="E52" s="40">
        <v>2018</v>
      </c>
      <c r="F52" s="57">
        <v>63.9</v>
      </c>
      <c r="I52" s="41" t="s">
        <v>13</v>
      </c>
    </row>
    <row r="53" spans="1:9" s="40" customFormat="1" ht="15.75" customHeight="1" x14ac:dyDescent="0.3">
      <c r="A53" s="40" t="s">
        <v>9</v>
      </c>
      <c r="B53" s="40" t="s">
        <v>10</v>
      </c>
      <c r="C53" s="40" t="s">
        <v>72</v>
      </c>
      <c r="D53" s="40" t="s">
        <v>52</v>
      </c>
      <c r="E53" s="40">
        <v>2018</v>
      </c>
      <c r="F53" s="57">
        <v>63</v>
      </c>
      <c r="I53" s="41" t="s">
        <v>13</v>
      </c>
    </row>
    <row r="54" spans="1:9" s="40" customFormat="1" ht="15.75" customHeight="1" x14ac:dyDescent="0.3">
      <c r="A54" s="40" t="s">
        <v>9</v>
      </c>
      <c r="B54" s="40" t="s">
        <v>10</v>
      </c>
      <c r="C54" s="40" t="s">
        <v>73</v>
      </c>
      <c r="D54" s="40" t="s">
        <v>29</v>
      </c>
      <c r="E54" s="40">
        <v>2018</v>
      </c>
      <c r="F54" s="57">
        <v>60.1</v>
      </c>
      <c r="I54" s="41" t="s">
        <v>13</v>
      </c>
    </row>
    <row r="55" spans="1:9" s="40" customFormat="1" ht="15.75" customHeight="1" x14ac:dyDescent="0.3">
      <c r="A55" s="40" t="s">
        <v>9</v>
      </c>
      <c r="B55" s="40" t="s">
        <v>10</v>
      </c>
      <c r="C55" s="40" t="s">
        <v>74</v>
      </c>
      <c r="D55" s="40" t="s">
        <v>29</v>
      </c>
      <c r="E55" s="40">
        <v>2018</v>
      </c>
      <c r="F55" s="57">
        <v>60.1</v>
      </c>
      <c r="I55" s="41" t="s">
        <v>13</v>
      </c>
    </row>
    <row r="56" spans="1:9" s="40" customFormat="1" ht="15.75" customHeight="1" x14ac:dyDescent="0.3">
      <c r="A56" s="40" t="s">
        <v>9</v>
      </c>
      <c r="B56" s="40" t="s">
        <v>10</v>
      </c>
      <c r="C56" s="40" t="s">
        <v>75</v>
      </c>
      <c r="D56" s="40" t="s">
        <v>23</v>
      </c>
      <c r="E56" s="40">
        <v>2018</v>
      </c>
      <c r="F56" s="57">
        <v>60.1</v>
      </c>
      <c r="I56" s="41" t="s">
        <v>13</v>
      </c>
    </row>
    <row r="57" spans="1:9" s="40" customFormat="1" ht="15.75" customHeight="1" x14ac:dyDescent="0.3">
      <c r="A57" s="40" t="s">
        <v>9</v>
      </c>
      <c r="B57" s="40" t="s">
        <v>10</v>
      </c>
      <c r="C57" s="40" t="s">
        <v>76</v>
      </c>
      <c r="D57" s="40" t="s">
        <v>23</v>
      </c>
      <c r="E57" s="40">
        <v>2018</v>
      </c>
      <c r="F57" s="57">
        <v>58.5</v>
      </c>
      <c r="I57" s="41" t="s">
        <v>13</v>
      </c>
    </row>
    <row r="58" spans="1:9" s="40" customFormat="1" ht="15.75" customHeight="1" x14ac:dyDescent="0.3">
      <c r="A58" s="40" t="s">
        <v>9</v>
      </c>
      <c r="B58" s="40" t="s">
        <v>10</v>
      </c>
      <c r="C58" s="40" t="s">
        <v>77</v>
      </c>
      <c r="D58" s="40" t="s">
        <v>23</v>
      </c>
      <c r="E58" s="40">
        <v>2018</v>
      </c>
      <c r="F58" s="57">
        <v>48.4</v>
      </c>
      <c r="I58" s="41" t="s">
        <v>13</v>
      </c>
    </row>
    <row r="59" spans="1:9" s="40" customFormat="1" ht="15.75" customHeight="1" x14ac:dyDescent="0.3">
      <c r="A59" s="40" t="s">
        <v>9</v>
      </c>
      <c r="B59" s="40" t="s">
        <v>10</v>
      </c>
      <c r="C59" s="40" t="s">
        <v>78</v>
      </c>
      <c r="D59" s="40" t="s">
        <v>29</v>
      </c>
      <c r="E59" s="40">
        <v>2018</v>
      </c>
      <c r="F59" s="57">
        <v>35</v>
      </c>
      <c r="I59" s="41" t="s">
        <v>13</v>
      </c>
    </row>
    <row r="60" spans="1:9" s="40" customFormat="1" ht="15.75" customHeight="1" x14ac:dyDescent="0.3">
      <c r="A60" s="40" t="s">
        <v>9</v>
      </c>
      <c r="B60" s="40" t="s">
        <v>10</v>
      </c>
      <c r="C60" s="40" t="s">
        <v>79</v>
      </c>
      <c r="D60" s="40" t="s">
        <v>21</v>
      </c>
      <c r="E60" s="40">
        <v>2018</v>
      </c>
      <c r="F60" s="57">
        <v>29</v>
      </c>
      <c r="I60" s="41" t="s">
        <v>13</v>
      </c>
    </row>
    <row r="61" spans="1:9" s="40" customFormat="1" ht="15.75" customHeight="1" x14ac:dyDescent="0.3">
      <c r="A61" s="40" t="s">
        <v>9</v>
      </c>
      <c r="B61" s="40" t="s">
        <v>10</v>
      </c>
      <c r="C61" s="40" t="s">
        <v>80</v>
      </c>
      <c r="D61" s="40" t="s">
        <v>29</v>
      </c>
      <c r="E61" s="40">
        <v>2018</v>
      </c>
      <c r="F61" s="57">
        <v>28.8</v>
      </c>
      <c r="I61" s="41" t="s">
        <v>13</v>
      </c>
    </row>
    <row r="62" spans="1:9" s="40" customFormat="1" ht="15.75" customHeight="1" x14ac:dyDescent="0.3">
      <c r="A62" s="40" t="s">
        <v>9</v>
      </c>
      <c r="B62" s="40" t="s">
        <v>10</v>
      </c>
      <c r="C62" s="40" t="s">
        <v>81</v>
      </c>
      <c r="D62" s="40" t="s">
        <v>29</v>
      </c>
      <c r="E62" s="40">
        <v>2018</v>
      </c>
      <c r="F62" s="57">
        <v>27</v>
      </c>
      <c r="I62" s="41" t="s">
        <v>13</v>
      </c>
    </row>
    <row r="63" spans="1:9" s="40" customFormat="1" ht="15.75" customHeight="1" x14ac:dyDescent="0.3">
      <c r="A63" s="40" t="s">
        <v>9</v>
      </c>
      <c r="B63" s="40" t="s">
        <v>10</v>
      </c>
      <c r="C63" s="40" t="s">
        <v>82</v>
      </c>
      <c r="D63" s="40" t="s">
        <v>29</v>
      </c>
      <c r="E63" s="40">
        <v>2018</v>
      </c>
      <c r="F63" s="57">
        <v>24.2</v>
      </c>
      <c r="I63" s="41" t="s">
        <v>13</v>
      </c>
    </row>
    <row r="64" spans="1:9" s="40" customFormat="1" ht="15.75" customHeight="1" x14ac:dyDescent="0.3">
      <c r="A64" s="40" t="s">
        <v>9</v>
      </c>
      <c r="B64" s="40" t="s">
        <v>10</v>
      </c>
      <c r="C64" s="40" t="s">
        <v>83</v>
      </c>
      <c r="D64" s="40" t="s">
        <v>29</v>
      </c>
      <c r="E64" s="40">
        <v>2018</v>
      </c>
      <c r="F64" s="57">
        <v>22.5</v>
      </c>
      <c r="I64" s="41" t="s">
        <v>13</v>
      </c>
    </row>
    <row r="65" spans="1:9" s="40" customFormat="1" x14ac:dyDescent="0.3">
      <c r="A65" s="40" t="s">
        <v>9</v>
      </c>
      <c r="B65" s="40" t="s">
        <v>10</v>
      </c>
      <c r="C65" s="40" t="s">
        <v>84</v>
      </c>
      <c r="D65" s="40" t="s">
        <v>29</v>
      </c>
      <c r="E65" s="40">
        <v>2018</v>
      </c>
      <c r="F65" s="57">
        <v>22.5</v>
      </c>
      <c r="I65" s="41" t="s">
        <v>13</v>
      </c>
    </row>
    <row r="66" spans="1:9" s="40" customFormat="1" x14ac:dyDescent="0.3">
      <c r="A66" s="40" t="s">
        <v>9</v>
      </c>
      <c r="B66" s="40" t="s">
        <v>10</v>
      </c>
      <c r="C66" s="41" t="s">
        <v>85</v>
      </c>
      <c r="D66" s="41" t="s">
        <v>19</v>
      </c>
      <c r="E66" s="40">
        <v>2018</v>
      </c>
      <c r="F66" s="57">
        <f>'Food production'!E82</f>
        <v>21.800439861634061</v>
      </c>
      <c r="I66" s="41" t="s">
        <v>13</v>
      </c>
    </row>
    <row r="67" spans="1:9" s="40" customFormat="1" x14ac:dyDescent="0.3">
      <c r="A67" s="40" t="s">
        <v>9</v>
      </c>
      <c r="B67" s="40" t="s">
        <v>10</v>
      </c>
      <c r="C67" s="40" t="s">
        <v>86</v>
      </c>
      <c r="D67" s="40" t="s">
        <v>21</v>
      </c>
      <c r="E67" s="40">
        <v>2018</v>
      </c>
      <c r="F67" s="57">
        <v>21.8</v>
      </c>
      <c r="I67" s="41" t="s">
        <v>13</v>
      </c>
    </row>
    <row r="68" spans="1:9" s="40" customFormat="1" x14ac:dyDescent="0.3">
      <c r="A68" s="40" t="s">
        <v>9</v>
      </c>
      <c r="B68" s="40" t="s">
        <v>10</v>
      </c>
      <c r="C68" s="40" t="s">
        <v>87</v>
      </c>
      <c r="D68" s="40" t="s">
        <v>52</v>
      </c>
      <c r="E68" s="40">
        <v>2018</v>
      </c>
      <c r="F68" s="57">
        <v>19.5</v>
      </c>
      <c r="I68" s="41" t="s">
        <v>13</v>
      </c>
    </row>
    <row r="69" spans="1:9" s="40" customFormat="1" x14ac:dyDescent="0.3">
      <c r="A69" s="40" t="s">
        <v>9</v>
      </c>
      <c r="B69" s="40" t="s">
        <v>10</v>
      </c>
      <c r="C69" s="40" t="s">
        <v>88</v>
      </c>
      <c r="D69" s="40" t="s">
        <v>23</v>
      </c>
      <c r="E69" s="40">
        <v>2018</v>
      </c>
      <c r="F69" s="57">
        <v>19.2</v>
      </c>
      <c r="I69" s="41" t="s">
        <v>13</v>
      </c>
    </row>
    <row r="70" spans="1:9" s="40" customFormat="1" x14ac:dyDescent="0.3">
      <c r="A70" s="40" t="s">
        <v>9</v>
      </c>
      <c r="B70" s="40" t="s">
        <v>10</v>
      </c>
      <c r="C70" s="40" t="s">
        <v>89</v>
      </c>
      <c r="D70" s="40" t="s">
        <v>21</v>
      </c>
      <c r="E70" s="40">
        <v>2018</v>
      </c>
      <c r="F70" s="57">
        <v>18.899999999999999</v>
      </c>
      <c r="I70" s="41" t="s">
        <v>13</v>
      </c>
    </row>
    <row r="71" spans="1:9" s="40" customFormat="1" x14ac:dyDescent="0.3">
      <c r="A71" s="40" t="s">
        <v>9</v>
      </c>
      <c r="B71" s="40" t="s">
        <v>10</v>
      </c>
      <c r="C71" s="40" t="s">
        <v>90</v>
      </c>
      <c r="D71" s="40" t="s">
        <v>29</v>
      </c>
      <c r="E71" s="40">
        <v>2018</v>
      </c>
      <c r="F71" s="57">
        <v>16.899999999999999</v>
      </c>
      <c r="I71" s="41" t="s">
        <v>13</v>
      </c>
    </row>
    <row r="72" spans="1:9" s="40" customFormat="1" x14ac:dyDescent="0.3">
      <c r="A72" s="40" t="s">
        <v>9</v>
      </c>
      <c r="B72" s="40" t="s">
        <v>10</v>
      </c>
      <c r="C72" s="40" t="s">
        <v>91</v>
      </c>
      <c r="D72" s="40" t="s">
        <v>29</v>
      </c>
      <c r="E72" s="40">
        <v>2018</v>
      </c>
      <c r="F72" s="57">
        <v>16.8</v>
      </c>
      <c r="I72" s="41" t="s">
        <v>13</v>
      </c>
    </row>
    <row r="73" spans="1:9" s="40" customFormat="1" x14ac:dyDescent="0.3">
      <c r="A73" s="40" t="s">
        <v>9</v>
      </c>
      <c r="B73" s="40" t="s">
        <v>10</v>
      </c>
      <c r="C73" s="40" t="s">
        <v>92</v>
      </c>
      <c r="D73" s="40" t="s">
        <v>23</v>
      </c>
      <c r="E73" s="40">
        <v>2018</v>
      </c>
      <c r="F73" s="57">
        <v>13</v>
      </c>
      <c r="I73" s="41" t="s">
        <v>13</v>
      </c>
    </row>
    <row r="74" spans="1:9" s="40" customFormat="1" x14ac:dyDescent="0.3">
      <c r="A74" s="40" t="s">
        <v>9</v>
      </c>
      <c r="B74" s="40" t="s">
        <v>10</v>
      </c>
      <c r="C74" s="41" t="s">
        <v>93</v>
      </c>
      <c r="D74" s="41" t="s">
        <v>19</v>
      </c>
      <c r="E74" s="40">
        <v>2018</v>
      </c>
      <c r="F74" s="57">
        <f>'Food production'!E85</f>
        <v>10.794035648323369</v>
      </c>
      <c r="I74" s="41" t="s">
        <v>13</v>
      </c>
    </row>
    <row r="75" spans="1:9" s="40" customFormat="1" x14ac:dyDescent="0.3">
      <c r="A75" s="40" t="s">
        <v>9</v>
      </c>
      <c r="B75" s="40" t="s">
        <v>10</v>
      </c>
      <c r="C75" s="40" t="s">
        <v>94</v>
      </c>
      <c r="D75" s="40" t="s">
        <v>23</v>
      </c>
      <c r="E75" s="40">
        <v>2018</v>
      </c>
      <c r="F75" s="57">
        <v>10.4</v>
      </c>
      <c r="I75" s="41" t="s">
        <v>13</v>
      </c>
    </row>
    <row r="76" spans="1:9" s="40" customFormat="1" x14ac:dyDescent="0.3">
      <c r="A76" s="40" t="s">
        <v>9</v>
      </c>
      <c r="B76" s="40" t="s">
        <v>10</v>
      </c>
      <c r="C76" s="40" t="s">
        <v>95</v>
      </c>
      <c r="D76" s="40" t="s">
        <v>29</v>
      </c>
      <c r="E76" s="40">
        <v>2018</v>
      </c>
      <c r="F76" s="57">
        <v>8</v>
      </c>
      <c r="I76" s="41" t="s">
        <v>13</v>
      </c>
    </row>
    <row r="77" spans="1:9" s="40" customFormat="1" x14ac:dyDescent="0.3">
      <c r="A77" s="40" t="s">
        <v>9</v>
      </c>
      <c r="B77" s="40" t="s">
        <v>10</v>
      </c>
      <c r="C77" s="40" t="s">
        <v>96</v>
      </c>
      <c r="D77" s="40" t="s">
        <v>23</v>
      </c>
      <c r="E77" s="40">
        <v>2018</v>
      </c>
      <c r="F77" s="57">
        <v>7.8</v>
      </c>
      <c r="I77" s="41" t="s">
        <v>13</v>
      </c>
    </row>
    <row r="78" spans="1:9" s="40" customFormat="1" x14ac:dyDescent="0.3">
      <c r="A78" s="40" t="s">
        <v>9</v>
      </c>
      <c r="B78" s="40" t="s">
        <v>10</v>
      </c>
      <c r="C78" s="40" t="s">
        <v>97</v>
      </c>
      <c r="D78" s="40" t="s">
        <v>29</v>
      </c>
      <c r="E78" s="40">
        <v>2018</v>
      </c>
      <c r="F78" s="57">
        <v>7.7</v>
      </c>
      <c r="I78" s="41" t="s">
        <v>13</v>
      </c>
    </row>
    <row r="79" spans="1:9" s="40" customFormat="1" x14ac:dyDescent="0.3">
      <c r="A79" s="40" t="s">
        <v>9</v>
      </c>
      <c r="B79" s="40" t="s">
        <v>10</v>
      </c>
      <c r="C79" s="40" t="s">
        <v>98</v>
      </c>
      <c r="D79" s="40" t="s">
        <v>21</v>
      </c>
      <c r="E79" s="40">
        <v>2018</v>
      </c>
      <c r="F79" s="57">
        <v>6</v>
      </c>
      <c r="I79" s="41" t="s">
        <v>13</v>
      </c>
    </row>
    <row r="80" spans="1:9" s="40" customFormat="1" x14ac:dyDescent="0.3">
      <c r="A80" s="40" t="s">
        <v>9</v>
      </c>
      <c r="B80" s="40" t="s">
        <v>10</v>
      </c>
      <c r="C80" s="40" t="s">
        <v>99</v>
      </c>
      <c r="D80" s="40" t="s">
        <v>29</v>
      </c>
      <c r="E80" s="40">
        <v>2018</v>
      </c>
      <c r="F80" s="57">
        <v>4</v>
      </c>
      <c r="I80" s="41" t="s">
        <v>13</v>
      </c>
    </row>
    <row r="81" spans="1:10" s="40" customFormat="1" x14ac:dyDescent="0.3">
      <c r="A81" s="40" t="s">
        <v>9</v>
      </c>
      <c r="B81" s="40" t="s">
        <v>10</v>
      </c>
      <c r="C81" s="40" t="s">
        <v>100</v>
      </c>
      <c r="D81" s="40" t="s">
        <v>29</v>
      </c>
      <c r="E81" s="40">
        <v>2018</v>
      </c>
      <c r="F81" s="57">
        <v>3.5</v>
      </c>
      <c r="I81" s="41" t="s">
        <v>13</v>
      </c>
    </row>
    <row r="82" spans="1:10" s="40" customFormat="1" x14ac:dyDescent="0.3">
      <c r="A82" s="40" t="s">
        <v>9</v>
      </c>
      <c r="B82" s="40" t="s">
        <v>10</v>
      </c>
      <c r="C82" s="40" t="s">
        <v>101</v>
      </c>
      <c r="D82" s="40" t="s">
        <v>23</v>
      </c>
      <c r="E82" s="40">
        <v>2018</v>
      </c>
      <c r="F82" s="57">
        <v>1.5</v>
      </c>
      <c r="I82" s="41" t="s">
        <v>13</v>
      </c>
    </row>
    <row r="83" spans="1:10" s="40" customFormat="1" x14ac:dyDescent="0.3">
      <c r="A83" s="40" t="s">
        <v>9</v>
      </c>
      <c r="B83" s="40" t="s">
        <v>10</v>
      </c>
      <c r="C83" s="40" t="s">
        <v>102</v>
      </c>
      <c r="D83" s="40" t="s">
        <v>52</v>
      </c>
      <c r="E83" s="40">
        <v>2018</v>
      </c>
      <c r="F83" s="57">
        <v>1</v>
      </c>
      <c r="I83" s="41" t="s">
        <v>13</v>
      </c>
    </row>
    <row r="84" spans="1:10" s="40" customFormat="1" x14ac:dyDescent="0.3">
      <c r="A84" s="40" t="s">
        <v>9</v>
      </c>
      <c r="B84" s="40" t="s">
        <v>10</v>
      </c>
      <c r="C84" s="40" t="s">
        <v>103</v>
      </c>
      <c r="D84" s="40" t="s">
        <v>23</v>
      </c>
      <c r="E84" s="40">
        <v>2018</v>
      </c>
      <c r="F84" s="57">
        <v>1</v>
      </c>
      <c r="I84" s="41" t="s">
        <v>13</v>
      </c>
    </row>
    <row r="85" spans="1:10" s="40" customFormat="1" x14ac:dyDescent="0.3">
      <c r="A85" s="40" t="s">
        <v>9</v>
      </c>
      <c r="B85" s="40" t="s">
        <v>104</v>
      </c>
      <c r="C85" s="40" t="s">
        <v>105</v>
      </c>
      <c r="D85" s="40" t="s">
        <v>15</v>
      </c>
      <c r="E85" s="40">
        <v>2018</v>
      </c>
      <c r="F85" s="57">
        <v>162158.9</v>
      </c>
      <c r="I85" s="41" t="s">
        <v>106</v>
      </c>
    </row>
    <row r="86" spans="1:10" ht="13.8" x14ac:dyDescent="0.3">
      <c r="A86" s="51" t="s">
        <v>104</v>
      </c>
      <c r="B86" s="51" t="s">
        <v>107</v>
      </c>
      <c r="C86" s="51" t="s">
        <v>108</v>
      </c>
      <c r="D86" s="51" t="s">
        <v>109</v>
      </c>
      <c r="E86" s="51">
        <v>2018</v>
      </c>
      <c r="F86" s="52">
        <f>'Food waste and loss'!H2</f>
        <v>357539.62</v>
      </c>
      <c r="G86" s="51"/>
      <c r="H86" s="51"/>
      <c r="I86" s="52" t="s">
        <v>13</v>
      </c>
      <c r="J86" s="5"/>
    </row>
    <row r="87" spans="1:10" ht="13.8" x14ac:dyDescent="0.3">
      <c r="A87" s="51" t="s">
        <v>110</v>
      </c>
      <c r="B87" s="51" t="s">
        <v>111</v>
      </c>
      <c r="C87" s="51" t="s">
        <v>108</v>
      </c>
      <c r="D87" s="51" t="s">
        <v>109</v>
      </c>
      <c r="E87" s="51">
        <v>2018</v>
      </c>
      <c r="F87" s="52">
        <v>128225</v>
      </c>
      <c r="G87" s="51"/>
      <c r="H87" s="51"/>
      <c r="I87" s="52" t="s">
        <v>13</v>
      </c>
    </row>
    <row r="88" spans="1:10" ht="13.8" x14ac:dyDescent="0.3">
      <c r="A88" s="51" t="s">
        <v>107</v>
      </c>
      <c r="B88" s="51" t="s">
        <v>111</v>
      </c>
      <c r="C88" s="51" t="s">
        <v>108</v>
      </c>
      <c r="D88" s="51" t="s">
        <v>109</v>
      </c>
      <c r="E88" s="51">
        <v>2018</v>
      </c>
      <c r="F88" s="52">
        <f>F86</f>
        <v>357539.62</v>
      </c>
      <c r="G88" s="51"/>
      <c r="H88" s="51"/>
      <c r="I88" s="52" t="s">
        <v>13</v>
      </c>
    </row>
    <row r="89" spans="1:10" x14ac:dyDescent="0.3">
      <c r="A89" s="42" t="s">
        <v>10</v>
      </c>
      <c r="B89" s="42" t="s">
        <v>104</v>
      </c>
      <c r="C89" s="42" t="s">
        <v>112</v>
      </c>
      <c r="D89" s="42" t="s">
        <v>15</v>
      </c>
      <c r="E89" s="42">
        <v>2018</v>
      </c>
      <c r="F89" s="43">
        <f>'Food consumption'!G27</f>
        <v>306475.38640850002</v>
      </c>
      <c r="G89" s="42"/>
      <c r="H89" s="42"/>
      <c r="I89" s="44" t="s">
        <v>13</v>
      </c>
    </row>
    <row r="90" spans="1:10" x14ac:dyDescent="0.3">
      <c r="A90" s="42" t="s">
        <v>10</v>
      </c>
      <c r="B90" s="42" t="s">
        <v>104</v>
      </c>
      <c r="C90" s="42" t="s">
        <v>113</v>
      </c>
      <c r="D90" s="42" t="s">
        <v>29</v>
      </c>
      <c r="E90" s="42">
        <v>2018</v>
      </c>
      <c r="F90" s="43">
        <f>'Food consumption'!G79</f>
        <v>249888.52573350002</v>
      </c>
      <c r="G90" s="42"/>
      <c r="H90" s="42"/>
      <c r="I90" s="44" t="s">
        <v>13</v>
      </c>
    </row>
    <row r="91" spans="1:10" x14ac:dyDescent="0.3">
      <c r="A91" s="42" t="s">
        <v>10</v>
      </c>
      <c r="B91" s="42" t="s">
        <v>104</v>
      </c>
      <c r="C91" s="42" t="s">
        <v>23</v>
      </c>
      <c r="D91" s="42" t="s">
        <v>23</v>
      </c>
      <c r="E91" s="42">
        <v>2018</v>
      </c>
      <c r="F91" s="43">
        <f>'Food consumption'!G157</f>
        <v>249431.48178550001</v>
      </c>
      <c r="G91" s="42"/>
      <c r="H91" s="42"/>
      <c r="I91" s="44" t="s">
        <v>13</v>
      </c>
    </row>
    <row r="92" spans="1:10" x14ac:dyDescent="0.3">
      <c r="A92" s="42" t="s">
        <v>10</v>
      </c>
      <c r="B92" s="42" t="s">
        <v>104</v>
      </c>
      <c r="C92" s="42" t="s">
        <v>114</v>
      </c>
      <c r="D92" s="42" t="s">
        <v>12</v>
      </c>
      <c r="E92" s="42">
        <v>2018</v>
      </c>
      <c r="F92" s="43">
        <f>'Food consumption'!G105</f>
        <v>240820.56307900004</v>
      </c>
      <c r="G92" s="42"/>
      <c r="H92" s="42"/>
      <c r="I92" s="44" t="s">
        <v>13</v>
      </c>
    </row>
    <row r="93" spans="1:10" x14ac:dyDescent="0.3">
      <c r="A93" s="42" t="s">
        <v>10</v>
      </c>
      <c r="B93" s="42" t="s">
        <v>104</v>
      </c>
      <c r="C93" s="42" t="s">
        <v>115</v>
      </c>
      <c r="D93" s="42" t="s">
        <v>116</v>
      </c>
      <c r="E93" s="42">
        <v>2018</v>
      </c>
      <c r="F93" s="43">
        <f>'Food consumption'!G40</f>
        <v>8960.0118285624994</v>
      </c>
      <c r="G93" s="42"/>
      <c r="H93" s="42"/>
      <c r="I93" s="44" t="s">
        <v>13</v>
      </c>
    </row>
    <row r="94" spans="1:10" x14ac:dyDescent="0.3">
      <c r="A94" s="42" t="s">
        <v>10</v>
      </c>
      <c r="B94" s="42" t="s">
        <v>104</v>
      </c>
      <c r="C94" s="42" t="s">
        <v>19</v>
      </c>
      <c r="D94" s="42" t="s">
        <v>19</v>
      </c>
      <c r="E94" s="42">
        <v>2018</v>
      </c>
      <c r="F94" s="43">
        <f>'Food consumption'!G92</f>
        <v>130285.95911799998</v>
      </c>
      <c r="G94" s="42"/>
      <c r="H94" s="42"/>
      <c r="I94" s="44" t="s">
        <v>13</v>
      </c>
    </row>
    <row r="95" spans="1:10" x14ac:dyDescent="0.3">
      <c r="A95" s="42" t="s">
        <v>10</v>
      </c>
      <c r="B95" s="42" t="s">
        <v>104</v>
      </c>
      <c r="C95" s="42" t="s">
        <v>34</v>
      </c>
      <c r="D95" s="42" t="s">
        <v>34</v>
      </c>
      <c r="E95" s="42">
        <v>2018</v>
      </c>
      <c r="F95" s="43">
        <f>'Food consumption'!G14</f>
        <v>110117.21886899999</v>
      </c>
      <c r="G95" s="42"/>
      <c r="H95" s="42"/>
      <c r="I95" s="44" t="s">
        <v>13</v>
      </c>
    </row>
    <row r="96" spans="1:10" x14ac:dyDescent="0.3">
      <c r="A96" s="42" t="s">
        <v>10</v>
      </c>
      <c r="B96" s="42" t="s">
        <v>104</v>
      </c>
      <c r="C96" s="42" t="s">
        <v>117</v>
      </c>
      <c r="D96" s="42" t="s">
        <v>52</v>
      </c>
      <c r="E96" s="42">
        <v>2018</v>
      </c>
      <c r="F96" s="43">
        <f>'Food consumption'!G170</f>
        <v>60922.173725000008</v>
      </c>
      <c r="G96" s="42"/>
      <c r="H96" s="42"/>
      <c r="I96" s="44" t="s">
        <v>13</v>
      </c>
    </row>
    <row r="97" spans="1:9" x14ac:dyDescent="0.3">
      <c r="A97" s="42" t="s">
        <v>10</v>
      </c>
      <c r="B97" s="42" t="s">
        <v>104</v>
      </c>
      <c r="C97" s="42" t="s">
        <v>118</v>
      </c>
      <c r="D97" s="42" t="s">
        <v>119</v>
      </c>
      <c r="E97" s="42">
        <v>2018</v>
      </c>
      <c r="F97" s="43">
        <f>'Food consumption'!G66</f>
        <v>52384.391711000004</v>
      </c>
      <c r="G97" s="42"/>
      <c r="H97" s="42"/>
      <c r="I97" s="44" t="s">
        <v>13</v>
      </c>
    </row>
    <row r="98" spans="1:9" x14ac:dyDescent="0.3">
      <c r="A98" s="42" t="s">
        <v>10</v>
      </c>
      <c r="B98" s="42" t="s">
        <v>104</v>
      </c>
      <c r="C98" s="42" t="s">
        <v>120</v>
      </c>
      <c r="D98" s="42" t="s">
        <v>47</v>
      </c>
      <c r="E98" s="42">
        <v>2018</v>
      </c>
      <c r="F98" s="43">
        <f>'Food consumption'!G118</f>
        <v>47578.136826999995</v>
      </c>
      <c r="G98" s="42"/>
      <c r="H98" s="42"/>
      <c r="I98" s="44" t="s">
        <v>13</v>
      </c>
    </row>
    <row r="99" spans="1:9" x14ac:dyDescent="0.3">
      <c r="A99" s="42" t="s">
        <v>10</v>
      </c>
      <c r="B99" s="42" t="s">
        <v>104</v>
      </c>
      <c r="C99" s="42" t="s">
        <v>121</v>
      </c>
      <c r="D99" s="42" t="s">
        <v>122</v>
      </c>
      <c r="E99" s="42">
        <v>2018</v>
      </c>
      <c r="F99" s="43">
        <f>'Food consumption'!G144</f>
        <v>38791.838175499994</v>
      </c>
      <c r="G99" s="42"/>
      <c r="H99" s="42"/>
      <c r="I99" s="44" t="s">
        <v>13</v>
      </c>
    </row>
    <row r="100" spans="1:9" x14ac:dyDescent="0.3">
      <c r="A100" s="42" t="s">
        <v>10</v>
      </c>
      <c r="B100" s="42" t="s">
        <v>104</v>
      </c>
      <c r="C100" s="42" t="s">
        <v>123</v>
      </c>
      <c r="D100" s="42" t="s">
        <v>123</v>
      </c>
      <c r="E100" s="42">
        <v>2018</v>
      </c>
      <c r="F100" s="43">
        <f>'Food consumption'!G53</f>
        <v>24704.351720999999</v>
      </c>
      <c r="G100" s="42"/>
      <c r="H100" s="42"/>
      <c r="I100" s="44" t="s">
        <v>13</v>
      </c>
    </row>
    <row r="101" spans="1:9" x14ac:dyDescent="0.3">
      <c r="A101" s="42" t="s">
        <v>10</v>
      </c>
      <c r="B101" s="42" t="s">
        <v>104</v>
      </c>
      <c r="C101" s="42" t="s">
        <v>21</v>
      </c>
      <c r="D101" s="42" t="s">
        <v>21</v>
      </c>
      <c r="E101" s="42">
        <v>2018</v>
      </c>
      <c r="F101" s="43">
        <f>'Food consumption'!G131</f>
        <v>13386.326929499999</v>
      </c>
      <c r="G101" s="42"/>
      <c r="H101" s="42"/>
      <c r="I101" s="44" t="s">
        <v>13</v>
      </c>
    </row>
    <row r="102" spans="1:9" x14ac:dyDescent="0.3">
      <c r="A102" s="45" t="s">
        <v>10</v>
      </c>
      <c r="B102" s="45" t="s">
        <v>110</v>
      </c>
      <c r="C102" s="46" t="s">
        <v>112</v>
      </c>
      <c r="D102" s="46" t="s">
        <v>15</v>
      </c>
      <c r="E102" s="45">
        <v>2018</v>
      </c>
      <c r="F102" s="47">
        <f>'Food waste and loss'!H4</f>
        <v>10652.4523752</v>
      </c>
      <c r="G102" s="45"/>
      <c r="H102" s="45"/>
      <c r="I102" s="47" t="s">
        <v>13</v>
      </c>
    </row>
    <row r="103" spans="1:9" x14ac:dyDescent="0.3">
      <c r="A103" s="45" t="s">
        <v>10</v>
      </c>
      <c r="B103" s="45" t="s">
        <v>110</v>
      </c>
      <c r="C103" s="46" t="s">
        <v>124</v>
      </c>
      <c r="D103" s="46" t="s">
        <v>29</v>
      </c>
      <c r="E103" s="45">
        <v>2018</v>
      </c>
      <c r="F103" s="47">
        <f>'Food waste and loss'!H7</f>
        <v>45003.816219</v>
      </c>
      <c r="G103" s="45"/>
      <c r="H103" s="45"/>
      <c r="I103" s="47" t="s">
        <v>13</v>
      </c>
    </row>
    <row r="104" spans="1:9" x14ac:dyDescent="0.3">
      <c r="A104" s="45" t="s">
        <v>10</v>
      </c>
      <c r="B104" s="45" t="s">
        <v>110</v>
      </c>
      <c r="C104" s="46" t="s">
        <v>23</v>
      </c>
      <c r="D104" s="46" t="s">
        <v>23</v>
      </c>
      <c r="E104" s="45">
        <v>2018</v>
      </c>
      <c r="F104" s="47">
        <f>'Food waste and loss'!H8</f>
        <v>42592.259085000005</v>
      </c>
      <c r="G104" s="45"/>
      <c r="H104" s="45"/>
      <c r="I104" s="47" t="s">
        <v>13</v>
      </c>
    </row>
    <row r="105" spans="1:9" x14ac:dyDescent="0.3">
      <c r="A105" s="45" t="s">
        <v>10</v>
      </c>
      <c r="B105" s="45" t="s">
        <v>110</v>
      </c>
      <c r="C105" s="46" t="s">
        <v>125</v>
      </c>
      <c r="D105" s="46" t="s">
        <v>12</v>
      </c>
      <c r="E105" s="45">
        <v>2018</v>
      </c>
      <c r="F105" s="47">
        <f>'Food waste and loss'!H11</f>
        <v>3466.2071205000002</v>
      </c>
      <c r="G105" s="45"/>
      <c r="H105" s="45"/>
      <c r="I105" s="47" t="s">
        <v>13</v>
      </c>
    </row>
    <row r="106" spans="1:9" x14ac:dyDescent="0.3">
      <c r="A106" s="45" t="s">
        <v>10</v>
      </c>
      <c r="B106" s="45" t="s">
        <v>110</v>
      </c>
      <c r="C106" s="46" t="s">
        <v>126</v>
      </c>
      <c r="D106" s="46" t="s">
        <v>52</v>
      </c>
      <c r="E106" s="45">
        <v>2018</v>
      </c>
      <c r="F106" s="47">
        <f>'Food waste and loss'!H5</f>
        <v>9195.7678638000016</v>
      </c>
      <c r="G106" s="45"/>
      <c r="H106" s="45"/>
      <c r="I106" s="47" t="s">
        <v>13</v>
      </c>
    </row>
    <row r="107" spans="1:9" ht="13.8" x14ac:dyDescent="0.3">
      <c r="A107" s="45" t="s">
        <v>10</v>
      </c>
      <c r="B107" s="45" t="s">
        <v>110</v>
      </c>
      <c r="C107" s="45" t="s">
        <v>19</v>
      </c>
      <c r="D107" s="45" t="s">
        <v>19</v>
      </c>
      <c r="E107" s="45">
        <v>2018</v>
      </c>
      <c r="F107" s="47">
        <f>'Food waste and loss'!H9</f>
        <v>7476.4771307999999</v>
      </c>
      <c r="G107" s="45"/>
      <c r="H107" s="45"/>
      <c r="I107" s="47" t="s">
        <v>13</v>
      </c>
    </row>
    <row r="108" spans="1:9" x14ac:dyDescent="0.3">
      <c r="A108" s="45" t="s">
        <v>10</v>
      </c>
      <c r="B108" s="45" t="s">
        <v>110</v>
      </c>
      <c r="C108" s="46" t="s">
        <v>118</v>
      </c>
      <c r="D108" s="45" t="s">
        <v>119</v>
      </c>
      <c r="E108" s="45">
        <v>2018</v>
      </c>
      <c r="F108" s="47">
        <f>'Food waste and loss'!H10</f>
        <v>8696.2310288999997</v>
      </c>
      <c r="G108" s="45"/>
      <c r="H108" s="45"/>
      <c r="I108" s="47" t="s">
        <v>13</v>
      </c>
    </row>
    <row r="109" spans="1:9" x14ac:dyDescent="0.3">
      <c r="A109" s="45" t="s">
        <v>10</v>
      </c>
      <c r="B109" s="45" t="s">
        <v>110</v>
      </c>
      <c r="C109" s="46" t="s">
        <v>21</v>
      </c>
      <c r="D109" s="46" t="s">
        <v>21</v>
      </c>
      <c r="E109" s="45">
        <v>2018</v>
      </c>
      <c r="F109" s="47">
        <f>'Food waste and loss'!H6</f>
        <v>1141.7520501000001</v>
      </c>
      <c r="G109" s="45"/>
      <c r="H109" s="45"/>
      <c r="I109" s="47" t="s">
        <v>13</v>
      </c>
    </row>
    <row r="111" spans="1:9" x14ac:dyDescent="0.3">
      <c r="D111"/>
      <c r="F111" s="5"/>
    </row>
    <row r="112" spans="1:9" x14ac:dyDescent="0.3">
      <c r="D112"/>
      <c r="F112" s="5"/>
    </row>
    <row r="113" spans="4:6" x14ac:dyDescent="0.3">
      <c r="D113"/>
      <c r="F113" s="5"/>
    </row>
    <row r="114" spans="4:6" x14ac:dyDescent="0.3">
      <c r="D114"/>
      <c r="F114" s="5"/>
    </row>
    <row r="115" spans="4:6" x14ac:dyDescent="0.3">
      <c r="D115"/>
      <c r="F115" s="5"/>
    </row>
    <row r="116" spans="4:6" x14ac:dyDescent="0.3">
      <c r="D116"/>
      <c r="F116" s="5"/>
    </row>
    <row r="117" spans="4:6" x14ac:dyDescent="0.3">
      <c r="D117"/>
      <c r="F117" s="5"/>
    </row>
    <row r="118" spans="4:6" x14ac:dyDescent="0.3">
      <c r="D118"/>
      <c r="F118" s="5"/>
    </row>
    <row r="119" spans="4:6" x14ac:dyDescent="0.3">
      <c r="D119"/>
      <c r="F119" s="5"/>
    </row>
    <row r="120" spans="4:6" x14ac:dyDescent="0.3">
      <c r="D120"/>
      <c r="F120" s="5"/>
    </row>
    <row r="121" spans="4:6" x14ac:dyDescent="0.3">
      <c r="D121"/>
      <c r="F121" s="5"/>
    </row>
    <row r="122" spans="4:6" x14ac:dyDescent="0.3">
      <c r="D122"/>
      <c r="F122" s="5"/>
    </row>
    <row r="123" spans="4:6" x14ac:dyDescent="0.3">
      <c r="D123"/>
      <c r="F123" s="5"/>
    </row>
    <row r="124" spans="4:6" x14ac:dyDescent="0.3">
      <c r="D124"/>
      <c r="F124" s="5"/>
    </row>
    <row r="125" spans="4:6" x14ac:dyDescent="0.3">
      <c r="D125"/>
      <c r="F125" s="5"/>
    </row>
    <row r="126" spans="4:6" x14ac:dyDescent="0.3">
      <c r="D126"/>
      <c r="F126" s="5"/>
    </row>
    <row r="127" spans="4:6" x14ac:dyDescent="0.3">
      <c r="D127"/>
      <c r="F127" s="5"/>
    </row>
    <row r="128" spans="4:6" x14ac:dyDescent="0.3">
      <c r="D128"/>
      <c r="F128" s="5"/>
    </row>
    <row r="129" spans="1:9" x14ac:dyDescent="0.3">
      <c r="D129"/>
      <c r="F129" s="5"/>
    </row>
    <row r="130" spans="1:9" x14ac:dyDescent="0.3">
      <c r="D130"/>
      <c r="F130" s="5"/>
    </row>
    <row r="131" spans="1:9" x14ac:dyDescent="0.3">
      <c r="D131"/>
      <c r="F131" s="5"/>
    </row>
    <row r="132" spans="1:9" x14ac:dyDescent="0.3">
      <c r="D132"/>
      <c r="F132" s="5"/>
    </row>
    <row r="133" spans="1:9" x14ac:dyDescent="0.3">
      <c r="D133"/>
      <c r="F133" s="5"/>
    </row>
    <row r="134" spans="1:9" x14ac:dyDescent="0.3">
      <c r="D134"/>
      <c r="F134" s="5"/>
    </row>
    <row r="135" spans="1:9" x14ac:dyDescent="0.3">
      <c r="D135"/>
      <c r="F135" s="5"/>
    </row>
    <row r="136" spans="1:9" x14ac:dyDescent="0.3">
      <c r="D136"/>
      <c r="F136" s="5"/>
    </row>
    <row r="137" spans="1:9" x14ac:dyDescent="0.3">
      <c r="D137"/>
      <c r="F137" s="5"/>
    </row>
    <row r="138" spans="1:9" x14ac:dyDescent="0.3">
      <c r="D138"/>
      <c r="F138" s="5"/>
    </row>
    <row r="139" spans="1:9" x14ac:dyDescent="0.3">
      <c r="D139"/>
      <c r="F139" s="5"/>
    </row>
    <row r="140" spans="1:9" x14ac:dyDescent="0.3">
      <c r="D140"/>
      <c r="F140" s="5"/>
    </row>
    <row r="141" spans="1:9" x14ac:dyDescent="0.3">
      <c r="D141"/>
      <c r="F141" s="5"/>
    </row>
    <row r="142" spans="1:9" x14ac:dyDescent="0.3">
      <c r="D142"/>
      <c r="F142" s="5"/>
    </row>
    <row r="143" spans="1:9" ht="13.8" x14ac:dyDescent="0.3">
      <c r="A143" s="20"/>
      <c r="D143" s="20"/>
      <c r="E143" s="22"/>
      <c r="F143" s="21"/>
      <c r="G143" s="20"/>
      <c r="H143" s="20"/>
      <c r="I143" s="20"/>
    </row>
    <row r="144" spans="1:9" ht="16.2" customHeight="1" x14ac:dyDescent="0.3">
      <c r="D144"/>
      <c r="E144"/>
      <c r="F144" s="4"/>
    </row>
    <row r="145" spans="4:6" x14ac:dyDescent="0.3">
      <c r="D145"/>
      <c r="E145"/>
      <c r="F145"/>
    </row>
    <row r="146" spans="4:6" x14ac:dyDescent="0.3">
      <c r="D146"/>
      <c r="E146"/>
      <c r="F146"/>
    </row>
    <row r="147" spans="4:6" x14ac:dyDescent="0.3">
      <c r="D147"/>
      <c r="E147"/>
      <c r="F147"/>
    </row>
    <row r="148" spans="4:6" x14ac:dyDescent="0.3">
      <c r="D148"/>
      <c r="E148"/>
      <c r="F148"/>
    </row>
    <row r="149" spans="4:6" x14ac:dyDescent="0.3">
      <c r="D149"/>
      <c r="E149"/>
      <c r="F149"/>
    </row>
    <row r="150" spans="4:6" x14ac:dyDescent="0.3">
      <c r="D150"/>
      <c r="E150"/>
      <c r="F150"/>
    </row>
    <row r="151" spans="4:6" x14ac:dyDescent="0.3">
      <c r="D151"/>
      <c r="E151"/>
      <c r="F151"/>
    </row>
    <row r="152" spans="4:6" x14ac:dyDescent="0.3">
      <c r="D152"/>
      <c r="E152"/>
      <c r="F152"/>
    </row>
    <row r="153" spans="4:6" x14ac:dyDescent="0.3">
      <c r="D153"/>
      <c r="E153"/>
      <c r="F153"/>
    </row>
    <row r="154" spans="4:6" x14ac:dyDescent="0.3">
      <c r="D154"/>
      <c r="E154"/>
      <c r="F154"/>
    </row>
    <row r="155" spans="4:6" x14ac:dyDescent="0.3">
      <c r="D155"/>
      <c r="E155"/>
      <c r="F155"/>
    </row>
    <row r="156" spans="4:6" x14ac:dyDescent="0.3">
      <c r="D156"/>
      <c r="E156"/>
      <c r="F156"/>
    </row>
    <row r="157" spans="4:6" x14ac:dyDescent="0.3">
      <c r="D157"/>
      <c r="E157"/>
      <c r="F157"/>
    </row>
    <row r="158" spans="4:6" x14ac:dyDescent="0.3">
      <c r="D158"/>
      <c r="E158"/>
      <c r="F158"/>
    </row>
    <row r="159" spans="4:6" x14ac:dyDescent="0.3">
      <c r="D159"/>
      <c r="E159"/>
      <c r="F159"/>
    </row>
    <row r="160" spans="4:6" x14ac:dyDescent="0.3">
      <c r="D160"/>
      <c r="E160"/>
      <c r="F160"/>
    </row>
    <row r="161" spans="4:6" x14ac:dyDescent="0.3">
      <c r="D161"/>
      <c r="E161"/>
      <c r="F161"/>
    </row>
    <row r="162" spans="4:6" x14ac:dyDescent="0.3">
      <c r="D162"/>
      <c r="E162"/>
      <c r="F162"/>
    </row>
    <row r="163" spans="4:6" x14ac:dyDescent="0.3">
      <c r="D163"/>
      <c r="E163"/>
      <c r="F163"/>
    </row>
    <row r="164" spans="4:6" x14ac:dyDescent="0.3">
      <c r="D164"/>
      <c r="E164"/>
      <c r="F164"/>
    </row>
    <row r="165" spans="4:6" x14ac:dyDescent="0.3">
      <c r="D165"/>
      <c r="E165"/>
      <c r="F165"/>
    </row>
    <row r="166" spans="4:6" x14ac:dyDescent="0.3">
      <c r="D166"/>
      <c r="E166"/>
      <c r="F166"/>
    </row>
    <row r="167" spans="4:6" x14ac:dyDescent="0.3">
      <c r="D167"/>
      <c r="E167"/>
      <c r="F167"/>
    </row>
    <row r="168" spans="4:6" x14ac:dyDescent="0.3">
      <c r="D168"/>
      <c r="E168"/>
      <c r="F168"/>
    </row>
    <row r="169" spans="4:6" x14ac:dyDescent="0.3">
      <c r="D169"/>
      <c r="E169"/>
      <c r="F169"/>
    </row>
    <row r="170" spans="4:6" x14ac:dyDescent="0.3">
      <c r="D170"/>
      <c r="E170"/>
      <c r="F170"/>
    </row>
    <row r="171" spans="4:6" x14ac:dyDescent="0.3">
      <c r="D171"/>
      <c r="E171"/>
      <c r="F171"/>
    </row>
    <row r="172" spans="4:6" x14ac:dyDescent="0.3">
      <c r="D172"/>
      <c r="E172"/>
      <c r="F172"/>
    </row>
    <row r="173" spans="4:6" x14ac:dyDescent="0.3">
      <c r="D173"/>
      <c r="E173"/>
      <c r="F173"/>
    </row>
    <row r="174" spans="4:6" x14ac:dyDescent="0.3">
      <c r="D174"/>
      <c r="E174"/>
      <c r="F174"/>
    </row>
    <row r="175" spans="4:6" x14ac:dyDescent="0.3">
      <c r="D175"/>
      <c r="E175"/>
      <c r="F175"/>
    </row>
    <row r="176" spans="4:6" x14ac:dyDescent="0.3">
      <c r="D176"/>
      <c r="E176"/>
      <c r="F176"/>
    </row>
    <row r="177" spans="4:6" x14ac:dyDescent="0.3">
      <c r="D177"/>
      <c r="E177"/>
      <c r="F177"/>
    </row>
    <row r="178" spans="4:6" x14ac:dyDescent="0.3">
      <c r="D178"/>
      <c r="E178"/>
      <c r="F178"/>
    </row>
    <row r="179" spans="4:6" x14ac:dyDescent="0.3">
      <c r="D179"/>
      <c r="E179"/>
      <c r="F179"/>
    </row>
    <row r="180" spans="4:6" x14ac:dyDescent="0.3">
      <c r="D180"/>
      <c r="E180"/>
      <c r="F180"/>
    </row>
    <row r="181" spans="4:6" x14ac:dyDescent="0.3">
      <c r="D181"/>
      <c r="E181"/>
      <c r="F181"/>
    </row>
    <row r="182" spans="4:6" x14ac:dyDescent="0.3">
      <c r="D182"/>
      <c r="E182"/>
      <c r="F182"/>
    </row>
    <row r="183" spans="4:6" x14ac:dyDescent="0.3">
      <c r="D183"/>
      <c r="E183"/>
      <c r="F183"/>
    </row>
    <row r="184" spans="4:6" x14ac:dyDescent="0.3">
      <c r="D184"/>
      <c r="E184"/>
      <c r="F184"/>
    </row>
    <row r="185" spans="4:6" x14ac:dyDescent="0.3">
      <c r="D185"/>
      <c r="E185"/>
      <c r="F185"/>
    </row>
    <row r="186" spans="4:6" x14ac:dyDescent="0.3">
      <c r="D186"/>
      <c r="E186"/>
      <c r="F186"/>
    </row>
    <row r="187" spans="4:6" x14ac:dyDescent="0.3">
      <c r="D187"/>
      <c r="E187"/>
      <c r="F187"/>
    </row>
    <row r="188" spans="4:6" x14ac:dyDescent="0.3">
      <c r="D188"/>
      <c r="E188"/>
      <c r="F188"/>
    </row>
    <row r="189" spans="4:6" x14ac:dyDescent="0.3">
      <c r="D189"/>
      <c r="E189"/>
      <c r="F189"/>
    </row>
    <row r="190" spans="4:6" x14ac:dyDescent="0.3">
      <c r="D190"/>
      <c r="E190"/>
      <c r="F190"/>
    </row>
    <row r="191" spans="4:6" x14ac:dyDescent="0.3">
      <c r="D191"/>
      <c r="E191"/>
      <c r="F191"/>
    </row>
    <row r="192" spans="4:6" x14ac:dyDescent="0.3">
      <c r="D192"/>
      <c r="E192"/>
      <c r="F192"/>
    </row>
    <row r="193" spans="4:6" x14ac:dyDescent="0.3">
      <c r="D193"/>
      <c r="E193"/>
      <c r="F193"/>
    </row>
    <row r="194" spans="4:6" x14ac:dyDescent="0.3">
      <c r="D194"/>
      <c r="E194"/>
      <c r="F194"/>
    </row>
    <row r="195" spans="4:6" x14ac:dyDescent="0.3">
      <c r="D195"/>
      <c r="E195"/>
      <c r="F195"/>
    </row>
    <row r="196" spans="4:6" x14ac:dyDescent="0.3">
      <c r="D196"/>
      <c r="E196"/>
      <c r="F196"/>
    </row>
    <row r="197" spans="4:6" x14ac:dyDescent="0.3">
      <c r="D197"/>
      <c r="E197"/>
      <c r="F197"/>
    </row>
    <row r="198" spans="4:6" x14ac:dyDescent="0.3">
      <c r="D198"/>
      <c r="E198"/>
      <c r="F198"/>
    </row>
    <row r="199" spans="4:6" x14ac:dyDescent="0.3">
      <c r="D199"/>
      <c r="E199"/>
      <c r="F199"/>
    </row>
    <row r="200" spans="4:6" x14ac:dyDescent="0.3">
      <c r="D200"/>
      <c r="E200"/>
      <c r="F200"/>
    </row>
    <row r="201" spans="4:6" x14ac:dyDescent="0.3">
      <c r="D201"/>
      <c r="E201"/>
      <c r="F201"/>
    </row>
    <row r="202" spans="4:6" x14ac:dyDescent="0.3">
      <c r="D202"/>
      <c r="E202"/>
      <c r="F202"/>
    </row>
    <row r="203" spans="4:6" x14ac:dyDescent="0.3">
      <c r="D203"/>
      <c r="E203"/>
      <c r="F203"/>
    </row>
    <row r="204" spans="4:6" x14ac:dyDescent="0.3">
      <c r="D204"/>
      <c r="E204"/>
      <c r="F204"/>
    </row>
    <row r="205" spans="4:6" x14ac:dyDescent="0.3">
      <c r="D205"/>
      <c r="E205"/>
      <c r="F205"/>
    </row>
    <row r="206" spans="4:6" x14ac:dyDescent="0.3">
      <c r="D206"/>
      <c r="E206"/>
      <c r="F206"/>
    </row>
    <row r="207" spans="4:6" x14ac:dyDescent="0.3">
      <c r="D207"/>
      <c r="E207"/>
      <c r="F207"/>
    </row>
    <row r="208" spans="4:6" x14ac:dyDescent="0.3">
      <c r="D208"/>
      <c r="E208"/>
      <c r="F208"/>
    </row>
    <row r="209" spans="4:6" x14ac:dyDescent="0.3">
      <c r="D209"/>
      <c r="E209"/>
      <c r="F209"/>
    </row>
    <row r="210" spans="4:6" x14ac:dyDescent="0.3">
      <c r="D210"/>
      <c r="E210"/>
      <c r="F210"/>
    </row>
    <row r="211" spans="4:6" x14ac:dyDescent="0.3">
      <c r="D211"/>
      <c r="E211"/>
      <c r="F211"/>
    </row>
    <row r="212" spans="4:6" x14ac:dyDescent="0.3">
      <c r="D212"/>
      <c r="E212"/>
      <c r="F212"/>
    </row>
    <row r="213" spans="4:6" x14ac:dyDescent="0.3">
      <c r="D213"/>
      <c r="E213"/>
      <c r="F213"/>
    </row>
    <row r="214" spans="4:6" x14ac:dyDescent="0.3">
      <c r="D214"/>
      <c r="E214"/>
      <c r="F214"/>
    </row>
    <row r="215" spans="4:6" x14ac:dyDescent="0.3">
      <c r="D215"/>
      <c r="E215"/>
      <c r="F215"/>
    </row>
    <row r="216" spans="4:6" x14ac:dyDescent="0.3">
      <c r="D216"/>
      <c r="E216"/>
      <c r="F216"/>
    </row>
    <row r="217" spans="4:6" x14ac:dyDescent="0.3">
      <c r="D217"/>
      <c r="E217"/>
      <c r="F217"/>
    </row>
    <row r="218" spans="4:6" x14ac:dyDescent="0.3">
      <c r="D218"/>
      <c r="E218"/>
      <c r="F218"/>
    </row>
    <row r="219" spans="4:6" x14ac:dyDescent="0.3">
      <c r="D219"/>
      <c r="E219"/>
      <c r="F219"/>
    </row>
    <row r="220" spans="4:6" x14ac:dyDescent="0.3">
      <c r="D220"/>
      <c r="E220"/>
      <c r="F220"/>
    </row>
    <row r="221" spans="4:6" x14ac:dyDescent="0.3">
      <c r="D221"/>
      <c r="E221"/>
      <c r="F221"/>
    </row>
    <row r="222" spans="4:6" x14ac:dyDescent="0.3">
      <c r="D222"/>
      <c r="E222"/>
      <c r="F222"/>
    </row>
    <row r="223" spans="4:6" x14ac:dyDescent="0.3">
      <c r="D223"/>
      <c r="E223"/>
      <c r="F223"/>
    </row>
    <row r="224" spans="4:6" x14ac:dyDescent="0.3">
      <c r="D224"/>
      <c r="E224"/>
      <c r="F224"/>
    </row>
    <row r="225" spans="4:6" x14ac:dyDescent="0.3">
      <c r="D225"/>
      <c r="E225"/>
      <c r="F225"/>
    </row>
    <row r="226" spans="4:6" x14ac:dyDescent="0.3">
      <c r="D226"/>
      <c r="E226"/>
      <c r="F226"/>
    </row>
    <row r="227" spans="4:6" x14ac:dyDescent="0.3">
      <c r="D227"/>
      <c r="E227"/>
      <c r="F227"/>
    </row>
    <row r="228" spans="4:6" x14ac:dyDescent="0.3">
      <c r="D228"/>
      <c r="E228"/>
      <c r="F228"/>
    </row>
    <row r="229" spans="4:6" x14ac:dyDescent="0.3">
      <c r="D229"/>
      <c r="E229"/>
      <c r="F229"/>
    </row>
    <row r="230" spans="4:6" x14ac:dyDescent="0.3">
      <c r="D230"/>
      <c r="E230"/>
      <c r="F230"/>
    </row>
    <row r="231" spans="4:6" x14ac:dyDescent="0.3">
      <c r="D231"/>
      <c r="E231"/>
      <c r="F231"/>
    </row>
    <row r="232" spans="4:6" x14ac:dyDescent="0.3">
      <c r="D232"/>
      <c r="E232"/>
      <c r="F232"/>
    </row>
    <row r="233" spans="4:6" x14ac:dyDescent="0.3">
      <c r="D233"/>
      <c r="E233"/>
      <c r="F233"/>
    </row>
    <row r="234" spans="4:6" x14ac:dyDescent="0.3">
      <c r="D234"/>
      <c r="E234"/>
      <c r="F234"/>
    </row>
    <row r="235" spans="4:6" x14ac:dyDescent="0.3">
      <c r="D235"/>
      <c r="E235"/>
      <c r="F235"/>
    </row>
    <row r="236" spans="4:6" x14ac:dyDescent="0.3">
      <c r="D236"/>
      <c r="E236"/>
      <c r="F236"/>
    </row>
    <row r="237" spans="4:6" x14ac:dyDescent="0.3">
      <c r="D237"/>
      <c r="E237"/>
      <c r="F237"/>
    </row>
    <row r="238" spans="4:6" x14ac:dyDescent="0.3">
      <c r="D238"/>
      <c r="E238"/>
      <c r="F238"/>
    </row>
    <row r="239" spans="4:6" x14ac:dyDescent="0.3">
      <c r="D239"/>
      <c r="E239"/>
      <c r="F239"/>
    </row>
    <row r="240" spans="4:6" x14ac:dyDescent="0.3">
      <c r="D240"/>
      <c r="E240"/>
      <c r="F240"/>
    </row>
    <row r="241" spans="4:6" x14ac:dyDescent="0.3">
      <c r="D241"/>
      <c r="E241"/>
      <c r="F241"/>
    </row>
    <row r="242" spans="4:6" x14ac:dyDescent="0.3">
      <c r="D242"/>
      <c r="E242"/>
      <c r="F242"/>
    </row>
    <row r="243" spans="4:6" x14ac:dyDescent="0.3">
      <c r="D243"/>
      <c r="E243"/>
      <c r="F243"/>
    </row>
    <row r="244" spans="4:6" x14ac:dyDescent="0.3">
      <c r="D244"/>
      <c r="E244"/>
      <c r="F244"/>
    </row>
    <row r="245" spans="4:6" x14ac:dyDescent="0.3">
      <c r="D245"/>
      <c r="E245"/>
      <c r="F245"/>
    </row>
    <row r="246" spans="4:6" x14ac:dyDescent="0.3">
      <c r="D246"/>
      <c r="E246"/>
      <c r="F246"/>
    </row>
    <row r="247" spans="4:6" x14ac:dyDescent="0.3">
      <c r="D247"/>
      <c r="E247"/>
      <c r="F247"/>
    </row>
    <row r="248" spans="4:6" x14ac:dyDescent="0.3">
      <c r="D248"/>
      <c r="E248"/>
      <c r="F248"/>
    </row>
    <row r="249" spans="4:6" x14ac:dyDescent="0.3">
      <c r="D249"/>
      <c r="E249"/>
      <c r="F249"/>
    </row>
    <row r="250" spans="4:6" x14ac:dyDescent="0.3">
      <c r="D250"/>
      <c r="E250"/>
      <c r="F250"/>
    </row>
    <row r="251" spans="4:6" x14ac:dyDescent="0.3">
      <c r="D251"/>
      <c r="E251"/>
      <c r="F251"/>
    </row>
    <row r="252" spans="4:6" x14ac:dyDescent="0.3">
      <c r="D252"/>
      <c r="E252"/>
      <c r="F252"/>
    </row>
    <row r="253" spans="4:6" x14ac:dyDescent="0.3">
      <c r="D253"/>
      <c r="E253"/>
      <c r="F253"/>
    </row>
    <row r="254" spans="4:6" x14ac:dyDescent="0.3">
      <c r="D254"/>
      <c r="E254"/>
      <c r="F254"/>
    </row>
    <row r="255" spans="4:6" x14ac:dyDescent="0.3">
      <c r="D255"/>
      <c r="E255"/>
      <c r="F255"/>
    </row>
    <row r="256" spans="4:6" x14ac:dyDescent="0.3">
      <c r="D256"/>
      <c r="E256"/>
      <c r="F256"/>
    </row>
    <row r="257" spans="4:6" x14ac:dyDescent="0.3">
      <c r="D257"/>
      <c r="E257"/>
      <c r="F257"/>
    </row>
    <row r="258" spans="4:6" x14ac:dyDescent="0.3">
      <c r="D258"/>
      <c r="E258"/>
      <c r="F258"/>
    </row>
    <row r="259" spans="4:6" x14ac:dyDescent="0.3">
      <c r="D259"/>
      <c r="E259"/>
      <c r="F259"/>
    </row>
    <row r="260" spans="4:6" x14ac:dyDescent="0.3">
      <c r="D260"/>
      <c r="E260"/>
      <c r="F260"/>
    </row>
    <row r="261" spans="4:6" x14ac:dyDescent="0.3">
      <c r="D261"/>
      <c r="E261"/>
      <c r="F261"/>
    </row>
    <row r="262" spans="4:6" x14ac:dyDescent="0.3">
      <c r="D262"/>
      <c r="E262"/>
      <c r="F262"/>
    </row>
    <row r="263" spans="4:6" x14ac:dyDescent="0.3">
      <c r="D263"/>
      <c r="E263"/>
      <c r="F263"/>
    </row>
    <row r="264" spans="4:6" x14ac:dyDescent="0.3">
      <c r="D264"/>
      <c r="E264"/>
      <c r="F264"/>
    </row>
    <row r="265" spans="4:6" x14ac:dyDescent="0.3">
      <c r="D265"/>
      <c r="E265"/>
      <c r="F265"/>
    </row>
    <row r="266" spans="4:6" x14ac:dyDescent="0.3">
      <c r="D266"/>
      <c r="E266"/>
      <c r="F266"/>
    </row>
    <row r="267" spans="4:6" x14ac:dyDescent="0.3">
      <c r="D267"/>
      <c r="E267"/>
      <c r="F267"/>
    </row>
    <row r="268" spans="4:6" x14ac:dyDescent="0.3">
      <c r="D268"/>
      <c r="E268"/>
      <c r="F268"/>
    </row>
    <row r="269" spans="4:6" x14ac:dyDescent="0.3">
      <c r="D269"/>
      <c r="E269"/>
      <c r="F269"/>
    </row>
    <row r="270" spans="4:6" x14ac:dyDescent="0.3">
      <c r="D270"/>
      <c r="E270"/>
      <c r="F270"/>
    </row>
    <row r="271" spans="4:6" x14ac:dyDescent="0.3">
      <c r="D271"/>
      <c r="E271"/>
      <c r="F271"/>
    </row>
    <row r="272" spans="4:6" x14ac:dyDescent="0.3">
      <c r="D272"/>
      <c r="E272"/>
      <c r="F272"/>
    </row>
    <row r="273" spans="4:6" x14ac:dyDescent="0.3">
      <c r="D273"/>
      <c r="E273"/>
      <c r="F273"/>
    </row>
    <row r="274" spans="4:6" x14ac:dyDescent="0.3">
      <c r="D274"/>
      <c r="E274"/>
      <c r="F274"/>
    </row>
    <row r="275" spans="4:6" x14ac:dyDescent="0.3">
      <c r="D275"/>
      <c r="E275"/>
      <c r="F275"/>
    </row>
    <row r="276" spans="4:6" x14ac:dyDescent="0.3">
      <c r="D276"/>
      <c r="E276"/>
      <c r="F276"/>
    </row>
    <row r="277" spans="4:6" x14ac:dyDescent="0.3">
      <c r="D277"/>
      <c r="E277"/>
      <c r="F277"/>
    </row>
    <row r="278" spans="4:6" x14ac:dyDescent="0.3">
      <c r="D278"/>
      <c r="E278"/>
      <c r="F278"/>
    </row>
    <row r="279" spans="4:6" x14ac:dyDescent="0.3">
      <c r="D279"/>
      <c r="E279"/>
      <c r="F279"/>
    </row>
    <row r="280" spans="4:6" x14ac:dyDescent="0.3">
      <c r="D280"/>
      <c r="E280"/>
      <c r="F280"/>
    </row>
    <row r="281" spans="4:6" x14ac:dyDescent="0.3">
      <c r="D281"/>
      <c r="E281"/>
      <c r="F281"/>
    </row>
    <row r="282" spans="4:6" x14ac:dyDescent="0.3">
      <c r="D282"/>
      <c r="E282"/>
      <c r="F282"/>
    </row>
    <row r="283" spans="4:6" x14ac:dyDescent="0.3">
      <c r="D283"/>
      <c r="E283"/>
      <c r="F283"/>
    </row>
    <row r="284" spans="4:6" x14ac:dyDescent="0.3">
      <c r="D284"/>
      <c r="E284"/>
      <c r="F284"/>
    </row>
    <row r="285" spans="4:6" x14ac:dyDescent="0.3">
      <c r="D285"/>
      <c r="E285"/>
      <c r="F285"/>
    </row>
    <row r="286" spans="4:6" x14ac:dyDescent="0.3">
      <c r="D286"/>
      <c r="E286"/>
      <c r="F286"/>
    </row>
    <row r="287" spans="4:6" x14ac:dyDescent="0.3">
      <c r="D287"/>
      <c r="E287"/>
      <c r="F287"/>
    </row>
    <row r="288" spans="4:6" x14ac:dyDescent="0.3">
      <c r="D288"/>
      <c r="E288"/>
      <c r="F288"/>
    </row>
    <row r="289" spans="4:6" x14ac:dyDescent="0.3">
      <c r="D289"/>
      <c r="E289"/>
      <c r="F289"/>
    </row>
    <row r="290" spans="4:6" x14ac:dyDescent="0.3">
      <c r="D290"/>
      <c r="E290"/>
      <c r="F290"/>
    </row>
    <row r="291" spans="4:6" x14ac:dyDescent="0.3">
      <c r="D291"/>
      <c r="E291"/>
      <c r="F291"/>
    </row>
    <row r="292" spans="4:6" x14ac:dyDescent="0.3">
      <c r="D292"/>
      <c r="E292"/>
      <c r="F292"/>
    </row>
    <row r="293" spans="4:6" x14ac:dyDescent="0.3">
      <c r="D293"/>
      <c r="E293"/>
      <c r="F293"/>
    </row>
    <row r="294" spans="4:6" x14ac:dyDescent="0.3">
      <c r="D294"/>
      <c r="E294"/>
      <c r="F294"/>
    </row>
    <row r="295" spans="4:6" x14ac:dyDescent="0.3">
      <c r="D295"/>
      <c r="E295"/>
      <c r="F295"/>
    </row>
    <row r="296" spans="4:6" x14ac:dyDescent="0.3">
      <c r="D296"/>
      <c r="E296"/>
      <c r="F296"/>
    </row>
    <row r="297" spans="4:6" x14ac:dyDescent="0.3">
      <c r="D297"/>
      <c r="E297"/>
      <c r="F297"/>
    </row>
    <row r="298" spans="4:6" x14ac:dyDescent="0.3">
      <c r="D298"/>
      <c r="E298"/>
      <c r="F298"/>
    </row>
    <row r="299" spans="4:6" x14ac:dyDescent="0.3">
      <c r="D299"/>
      <c r="E299"/>
      <c r="F299"/>
    </row>
    <row r="300" spans="4:6" x14ac:dyDescent="0.3">
      <c r="D300"/>
      <c r="E300"/>
      <c r="F300"/>
    </row>
    <row r="301" spans="4:6" x14ac:dyDescent="0.3">
      <c r="D301"/>
      <c r="E301"/>
      <c r="F301"/>
    </row>
    <row r="302" spans="4:6" x14ac:dyDescent="0.3">
      <c r="D302"/>
      <c r="E302"/>
      <c r="F302"/>
    </row>
    <row r="303" spans="4:6" x14ac:dyDescent="0.3">
      <c r="D303"/>
      <c r="E303"/>
      <c r="F303"/>
    </row>
    <row r="304" spans="4:6" x14ac:dyDescent="0.3">
      <c r="D304"/>
      <c r="E304"/>
      <c r="F304"/>
    </row>
    <row r="305" spans="4:6" x14ac:dyDescent="0.3">
      <c r="D305"/>
      <c r="E305"/>
      <c r="F305"/>
    </row>
    <row r="306" spans="4:6" x14ac:dyDescent="0.3">
      <c r="D306"/>
      <c r="E306"/>
      <c r="F306"/>
    </row>
    <row r="307" spans="4:6" x14ac:dyDescent="0.3">
      <c r="D307"/>
      <c r="E307"/>
      <c r="F307"/>
    </row>
    <row r="308" spans="4:6" x14ac:dyDescent="0.3">
      <c r="D308"/>
      <c r="E308"/>
      <c r="F308"/>
    </row>
    <row r="309" spans="4:6" x14ac:dyDescent="0.3">
      <c r="D309"/>
      <c r="E309"/>
      <c r="F309"/>
    </row>
    <row r="310" spans="4:6" x14ac:dyDescent="0.3">
      <c r="D310"/>
      <c r="E310"/>
      <c r="F310"/>
    </row>
    <row r="311" spans="4:6" x14ac:dyDescent="0.3">
      <c r="D311"/>
      <c r="E311"/>
      <c r="F311"/>
    </row>
    <row r="312" spans="4:6" x14ac:dyDescent="0.3">
      <c r="D312"/>
      <c r="E312"/>
      <c r="F312"/>
    </row>
    <row r="313" spans="4:6" x14ac:dyDescent="0.3">
      <c r="D313"/>
      <c r="E313"/>
      <c r="F313"/>
    </row>
    <row r="314" spans="4:6" x14ac:dyDescent="0.3">
      <c r="D314"/>
      <c r="E314"/>
      <c r="F314"/>
    </row>
    <row r="315" spans="4:6" x14ac:dyDescent="0.3">
      <c r="D315"/>
      <c r="E315"/>
      <c r="F315"/>
    </row>
    <row r="316" spans="4:6" x14ac:dyDescent="0.3">
      <c r="D316"/>
      <c r="E316"/>
      <c r="F316"/>
    </row>
    <row r="317" spans="4:6" x14ac:dyDescent="0.3">
      <c r="D317"/>
      <c r="E317"/>
      <c r="F317"/>
    </row>
    <row r="318" spans="4:6" x14ac:dyDescent="0.3">
      <c r="D318"/>
      <c r="E318"/>
      <c r="F318"/>
    </row>
    <row r="319" spans="4:6" x14ac:dyDescent="0.3">
      <c r="D319"/>
      <c r="E319"/>
      <c r="F319"/>
    </row>
    <row r="320" spans="4:6" x14ac:dyDescent="0.3">
      <c r="D320"/>
      <c r="E320"/>
      <c r="F320"/>
    </row>
    <row r="321" spans="4:6" x14ac:dyDescent="0.3">
      <c r="D321"/>
      <c r="E321"/>
      <c r="F321"/>
    </row>
    <row r="322" spans="4:6" x14ac:dyDescent="0.3">
      <c r="D322"/>
      <c r="E322"/>
      <c r="F322"/>
    </row>
    <row r="323" spans="4:6" x14ac:dyDescent="0.3">
      <c r="D323"/>
      <c r="E323"/>
      <c r="F323"/>
    </row>
    <row r="324" spans="4:6" x14ac:dyDescent="0.3">
      <c r="D324"/>
      <c r="E324"/>
      <c r="F324"/>
    </row>
    <row r="325" spans="4:6" x14ac:dyDescent="0.3">
      <c r="D325"/>
      <c r="E325"/>
      <c r="F325"/>
    </row>
    <row r="326" spans="4:6" x14ac:dyDescent="0.3">
      <c r="D326"/>
      <c r="E326"/>
      <c r="F326"/>
    </row>
    <row r="327" spans="4:6" x14ac:dyDescent="0.3">
      <c r="D327"/>
      <c r="E327"/>
      <c r="F327"/>
    </row>
    <row r="328" spans="4:6" x14ac:dyDescent="0.3">
      <c r="D328"/>
      <c r="E328"/>
      <c r="F328"/>
    </row>
    <row r="329" spans="4:6" x14ac:dyDescent="0.3">
      <c r="D329"/>
      <c r="E329"/>
      <c r="F329"/>
    </row>
    <row r="330" spans="4:6" x14ac:dyDescent="0.3">
      <c r="D330"/>
      <c r="E330"/>
      <c r="F330"/>
    </row>
    <row r="331" spans="4:6" x14ac:dyDescent="0.3">
      <c r="D331"/>
      <c r="E331"/>
      <c r="F331"/>
    </row>
    <row r="332" spans="4:6" x14ac:dyDescent="0.3">
      <c r="D332"/>
      <c r="E332"/>
      <c r="F332"/>
    </row>
    <row r="333" spans="4:6" x14ac:dyDescent="0.3">
      <c r="D333"/>
      <c r="E333"/>
      <c r="F333"/>
    </row>
    <row r="334" spans="4:6" x14ac:dyDescent="0.3">
      <c r="D334"/>
      <c r="E334"/>
      <c r="F334"/>
    </row>
    <row r="335" spans="4:6" x14ac:dyDescent="0.3">
      <c r="D335"/>
      <c r="E335"/>
      <c r="F335"/>
    </row>
    <row r="336" spans="4:6" x14ac:dyDescent="0.3">
      <c r="D336"/>
      <c r="E336"/>
      <c r="F336"/>
    </row>
    <row r="337" spans="4:6" x14ac:dyDescent="0.3">
      <c r="D337"/>
      <c r="E337"/>
      <c r="F337"/>
    </row>
    <row r="338" spans="4:6" x14ac:dyDescent="0.3">
      <c r="D338"/>
      <c r="E338"/>
      <c r="F338"/>
    </row>
    <row r="339" spans="4:6" x14ac:dyDescent="0.3">
      <c r="D339"/>
      <c r="E339"/>
      <c r="F339"/>
    </row>
    <row r="340" spans="4:6" x14ac:dyDescent="0.3">
      <c r="D340"/>
      <c r="E340"/>
      <c r="F340"/>
    </row>
    <row r="341" spans="4:6" x14ac:dyDescent="0.3">
      <c r="D341"/>
      <c r="E341"/>
      <c r="F341"/>
    </row>
    <row r="342" spans="4:6" x14ac:dyDescent="0.3">
      <c r="D342"/>
      <c r="E342"/>
      <c r="F342"/>
    </row>
    <row r="343" spans="4:6" x14ac:dyDescent="0.3">
      <c r="D343"/>
      <c r="E343"/>
      <c r="F343"/>
    </row>
    <row r="344" spans="4:6" x14ac:dyDescent="0.3">
      <c r="D344"/>
      <c r="E344"/>
      <c r="F344"/>
    </row>
    <row r="345" spans="4:6" x14ac:dyDescent="0.3">
      <c r="D345"/>
      <c r="E345"/>
      <c r="F345"/>
    </row>
    <row r="346" spans="4:6" x14ac:dyDescent="0.3">
      <c r="D346"/>
      <c r="E346"/>
      <c r="F346"/>
    </row>
    <row r="347" spans="4:6" x14ac:dyDescent="0.3">
      <c r="D347"/>
      <c r="E347"/>
      <c r="F347"/>
    </row>
    <row r="348" spans="4:6" x14ac:dyDescent="0.3">
      <c r="D348"/>
      <c r="E348"/>
      <c r="F348"/>
    </row>
    <row r="349" spans="4:6" x14ac:dyDescent="0.3">
      <c r="D349"/>
      <c r="E349"/>
      <c r="F349"/>
    </row>
    <row r="350" spans="4:6" x14ac:dyDescent="0.3">
      <c r="D350"/>
      <c r="E350"/>
      <c r="F350"/>
    </row>
    <row r="351" spans="4:6" x14ac:dyDescent="0.3">
      <c r="D351"/>
      <c r="E351"/>
      <c r="F351"/>
    </row>
    <row r="352" spans="4:6" x14ac:dyDescent="0.3">
      <c r="D352"/>
      <c r="E352"/>
      <c r="F352"/>
    </row>
    <row r="353" spans="4:6" x14ac:dyDescent="0.3">
      <c r="D353"/>
      <c r="E353"/>
      <c r="F353"/>
    </row>
    <row r="354" spans="4:6" x14ac:dyDescent="0.3">
      <c r="D354"/>
      <c r="E354"/>
      <c r="F354"/>
    </row>
    <row r="355" spans="4:6" x14ac:dyDescent="0.3">
      <c r="D355"/>
      <c r="E355"/>
      <c r="F355"/>
    </row>
    <row r="356" spans="4:6" x14ac:dyDescent="0.3">
      <c r="D356"/>
      <c r="E356"/>
      <c r="F356"/>
    </row>
    <row r="357" spans="4:6" x14ac:dyDescent="0.3">
      <c r="D357"/>
      <c r="E357"/>
      <c r="F357"/>
    </row>
    <row r="358" spans="4:6" x14ac:dyDescent="0.3">
      <c r="D358"/>
      <c r="E358"/>
      <c r="F358"/>
    </row>
    <row r="359" spans="4:6" x14ac:dyDescent="0.3">
      <c r="D359"/>
      <c r="E359"/>
      <c r="F359"/>
    </row>
    <row r="360" spans="4:6" x14ac:dyDescent="0.3">
      <c r="D360"/>
      <c r="E360"/>
      <c r="F360"/>
    </row>
    <row r="361" spans="4:6" x14ac:dyDescent="0.3">
      <c r="D361"/>
      <c r="E361"/>
      <c r="F361"/>
    </row>
    <row r="362" spans="4:6" x14ac:dyDescent="0.3">
      <c r="D362"/>
      <c r="E362"/>
      <c r="F362"/>
    </row>
    <row r="363" spans="4:6" x14ac:dyDescent="0.3">
      <c r="D363"/>
      <c r="E363"/>
      <c r="F363"/>
    </row>
    <row r="364" spans="4:6" x14ac:dyDescent="0.3">
      <c r="D364"/>
      <c r="E364"/>
      <c r="F364"/>
    </row>
    <row r="365" spans="4:6" x14ac:dyDescent="0.3">
      <c r="D365"/>
      <c r="E365"/>
      <c r="F365"/>
    </row>
    <row r="366" spans="4:6" x14ac:dyDescent="0.3">
      <c r="D366"/>
      <c r="E366"/>
      <c r="F366"/>
    </row>
    <row r="367" spans="4:6" x14ac:dyDescent="0.3">
      <c r="D367"/>
      <c r="E367"/>
      <c r="F367"/>
    </row>
    <row r="368" spans="4:6" x14ac:dyDescent="0.3">
      <c r="D368"/>
      <c r="E368"/>
      <c r="F368"/>
    </row>
    <row r="369" spans="4:6" x14ac:dyDescent="0.3">
      <c r="D369"/>
      <c r="E369"/>
      <c r="F369"/>
    </row>
    <row r="370" spans="4:6" x14ac:dyDescent="0.3">
      <c r="D370"/>
      <c r="E370"/>
      <c r="F370"/>
    </row>
    <row r="371" spans="4:6" x14ac:dyDescent="0.3">
      <c r="D371"/>
      <c r="E371"/>
      <c r="F371"/>
    </row>
    <row r="372" spans="4:6" x14ac:dyDescent="0.3">
      <c r="D372"/>
      <c r="E372"/>
      <c r="F372"/>
    </row>
    <row r="373" spans="4:6" x14ac:dyDescent="0.3">
      <c r="D373"/>
      <c r="E373"/>
      <c r="F373"/>
    </row>
    <row r="374" spans="4:6" x14ac:dyDescent="0.3">
      <c r="D374"/>
      <c r="E374"/>
      <c r="F374"/>
    </row>
    <row r="375" spans="4:6" x14ac:dyDescent="0.3">
      <c r="D375"/>
      <c r="E375"/>
      <c r="F375"/>
    </row>
    <row r="376" spans="4:6" x14ac:dyDescent="0.3">
      <c r="D376"/>
      <c r="E376"/>
      <c r="F376"/>
    </row>
    <row r="377" spans="4:6" x14ac:dyDescent="0.3">
      <c r="D377"/>
      <c r="E377"/>
      <c r="F377"/>
    </row>
    <row r="378" spans="4:6" x14ac:dyDescent="0.3">
      <c r="D378"/>
      <c r="E378"/>
      <c r="F378"/>
    </row>
    <row r="379" spans="4:6" x14ac:dyDescent="0.3">
      <c r="D379"/>
      <c r="E379"/>
      <c r="F379"/>
    </row>
    <row r="380" spans="4:6" x14ac:dyDescent="0.3">
      <c r="D380"/>
      <c r="E380"/>
      <c r="F380"/>
    </row>
    <row r="381" spans="4:6" x14ac:dyDescent="0.3">
      <c r="D381"/>
      <c r="E381"/>
      <c r="F381"/>
    </row>
    <row r="382" spans="4:6" x14ac:dyDescent="0.3">
      <c r="D382"/>
      <c r="E382"/>
      <c r="F382"/>
    </row>
    <row r="383" spans="4:6" x14ac:dyDescent="0.3">
      <c r="D383"/>
      <c r="E383"/>
      <c r="F383"/>
    </row>
    <row r="384" spans="4:6" x14ac:dyDescent="0.3">
      <c r="D384"/>
      <c r="E384"/>
      <c r="F384"/>
    </row>
    <row r="385" spans="3:6" x14ac:dyDescent="0.3">
      <c r="D385"/>
      <c r="E385"/>
      <c r="F385"/>
    </row>
    <row r="386" spans="3:6" x14ac:dyDescent="0.3">
      <c r="D386"/>
      <c r="E386"/>
      <c r="F386"/>
    </row>
    <row r="387" spans="3:6" x14ac:dyDescent="0.3">
      <c r="D387"/>
      <c r="E387"/>
      <c r="F387"/>
    </row>
    <row r="388" spans="3:6" x14ac:dyDescent="0.3">
      <c r="D388"/>
      <c r="E388"/>
      <c r="F388"/>
    </row>
    <row r="389" spans="3:6" x14ac:dyDescent="0.3">
      <c r="C389"/>
      <c r="D389"/>
      <c r="E389"/>
      <c r="F389"/>
    </row>
    <row r="390" spans="3:6" x14ac:dyDescent="0.3">
      <c r="C390"/>
      <c r="D390"/>
      <c r="E390"/>
      <c r="F390"/>
    </row>
    <row r="391" spans="3:6" x14ac:dyDescent="0.3">
      <c r="C391"/>
      <c r="D391"/>
      <c r="E391"/>
      <c r="F391"/>
    </row>
    <row r="392" spans="3:6" x14ac:dyDescent="0.3">
      <c r="C392"/>
      <c r="D392"/>
      <c r="E392"/>
      <c r="F392"/>
    </row>
    <row r="393" spans="3:6" x14ac:dyDescent="0.3">
      <c r="C393"/>
      <c r="D393"/>
      <c r="E393"/>
      <c r="F393"/>
    </row>
    <row r="394" spans="3:6" x14ac:dyDescent="0.3">
      <c r="C394"/>
      <c r="D394"/>
      <c r="E394"/>
      <c r="F394"/>
    </row>
    <row r="395" spans="3:6" x14ac:dyDescent="0.3">
      <c r="C395"/>
      <c r="D395"/>
      <c r="E395"/>
      <c r="F395"/>
    </row>
    <row r="396" spans="3:6" x14ac:dyDescent="0.3">
      <c r="C396"/>
      <c r="D396"/>
      <c r="E396"/>
      <c r="F396"/>
    </row>
    <row r="397" spans="3:6" x14ac:dyDescent="0.3">
      <c r="C397"/>
      <c r="D397"/>
      <c r="E397"/>
      <c r="F397"/>
    </row>
    <row r="398" spans="3:6" x14ac:dyDescent="0.3">
      <c r="C398"/>
      <c r="D398"/>
      <c r="E398"/>
      <c r="F398"/>
    </row>
    <row r="399" spans="3:6" x14ac:dyDescent="0.3">
      <c r="C399"/>
      <c r="D399"/>
      <c r="E399"/>
      <c r="F399"/>
    </row>
    <row r="400" spans="3:6" x14ac:dyDescent="0.3">
      <c r="C400"/>
      <c r="D400"/>
      <c r="E400"/>
      <c r="F400"/>
    </row>
    <row r="401" spans="3:6" x14ac:dyDescent="0.3">
      <c r="C401"/>
      <c r="D401"/>
      <c r="E401"/>
      <c r="F401"/>
    </row>
    <row r="402" spans="3:6" x14ac:dyDescent="0.3">
      <c r="C402"/>
      <c r="D402"/>
      <c r="E402"/>
      <c r="F402"/>
    </row>
    <row r="403" spans="3:6" x14ac:dyDescent="0.3">
      <c r="C403"/>
      <c r="D403"/>
      <c r="E403"/>
      <c r="F403"/>
    </row>
    <row r="404" spans="3:6" x14ac:dyDescent="0.3">
      <c r="C404"/>
      <c r="D404"/>
      <c r="E404"/>
      <c r="F404"/>
    </row>
    <row r="405" spans="3:6" x14ac:dyDescent="0.3">
      <c r="C405"/>
      <c r="D405"/>
      <c r="E405"/>
      <c r="F405"/>
    </row>
    <row r="406" spans="3:6" x14ac:dyDescent="0.3">
      <c r="C406"/>
      <c r="D406"/>
      <c r="E406"/>
      <c r="F406"/>
    </row>
    <row r="407" spans="3:6" x14ac:dyDescent="0.3">
      <c r="C407"/>
      <c r="D407"/>
      <c r="E407"/>
      <c r="F407"/>
    </row>
    <row r="408" spans="3:6" x14ac:dyDescent="0.3">
      <c r="C408"/>
      <c r="D408"/>
      <c r="E408"/>
      <c r="F408"/>
    </row>
    <row r="409" spans="3:6" x14ac:dyDescent="0.3">
      <c r="C409"/>
      <c r="D409"/>
      <c r="E409"/>
      <c r="F409"/>
    </row>
    <row r="410" spans="3:6" x14ac:dyDescent="0.3">
      <c r="C410"/>
      <c r="D410"/>
      <c r="E410"/>
      <c r="F410"/>
    </row>
    <row r="411" spans="3:6" x14ac:dyDescent="0.3">
      <c r="C411"/>
      <c r="D411"/>
      <c r="E411"/>
      <c r="F411"/>
    </row>
    <row r="412" spans="3:6" x14ac:dyDescent="0.3">
      <c r="C412"/>
      <c r="D412"/>
      <c r="E412"/>
      <c r="F412"/>
    </row>
    <row r="413" spans="3:6" x14ac:dyDescent="0.3">
      <c r="C413"/>
      <c r="D413"/>
      <c r="E413"/>
      <c r="F413"/>
    </row>
    <row r="414" spans="3:6" x14ac:dyDescent="0.3">
      <c r="C414"/>
      <c r="D414"/>
      <c r="E414"/>
      <c r="F414"/>
    </row>
    <row r="415" spans="3:6" x14ac:dyDescent="0.3">
      <c r="C415"/>
      <c r="D415"/>
      <c r="E415"/>
      <c r="F415"/>
    </row>
    <row r="416" spans="3:6" x14ac:dyDescent="0.3">
      <c r="C416"/>
      <c r="D416"/>
      <c r="E416"/>
      <c r="F416"/>
    </row>
    <row r="417" spans="3:6" x14ac:dyDescent="0.3">
      <c r="C417"/>
      <c r="D417"/>
      <c r="E417"/>
      <c r="F417"/>
    </row>
    <row r="418" spans="3:6" x14ac:dyDescent="0.3">
      <c r="C418"/>
      <c r="D418"/>
      <c r="E418"/>
      <c r="F418"/>
    </row>
    <row r="419" spans="3:6" x14ac:dyDescent="0.3">
      <c r="C419"/>
      <c r="D419"/>
      <c r="E419"/>
      <c r="F419"/>
    </row>
    <row r="420" spans="3:6" x14ac:dyDescent="0.3">
      <c r="C420"/>
      <c r="D420"/>
      <c r="E420"/>
      <c r="F420"/>
    </row>
    <row r="421" spans="3:6" x14ac:dyDescent="0.3">
      <c r="C421"/>
      <c r="D421"/>
      <c r="E421"/>
      <c r="F421"/>
    </row>
    <row r="422" spans="3:6" x14ac:dyDescent="0.3">
      <c r="C422"/>
      <c r="D422"/>
      <c r="E422"/>
      <c r="F422"/>
    </row>
    <row r="423" spans="3:6" x14ac:dyDescent="0.3">
      <c r="C423"/>
      <c r="D423"/>
      <c r="E423"/>
      <c r="F423"/>
    </row>
    <row r="424" spans="3:6" x14ac:dyDescent="0.3">
      <c r="C424"/>
      <c r="D424"/>
      <c r="E424"/>
      <c r="F424"/>
    </row>
    <row r="425" spans="3:6" x14ac:dyDescent="0.3">
      <c r="C425"/>
      <c r="D425"/>
      <c r="E425"/>
      <c r="F425"/>
    </row>
    <row r="426" spans="3:6" x14ac:dyDescent="0.3">
      <c r="C426"/>
      <c r="D426"/>
      <c r="E426"/>
      <c r="F426"/>
    </row>
    <row r="427" spans="3:6" x14ac:dyDescent="0.3">
      <c r="C427"/>
      <c r="D427"/>
      <c r="E427"/>
      <c r="F427"/>
    </row>
    <row r="428" spans="3:6" x14ac:dyDescent="0.3">
      <c r="C428"/>
      <c r="D428"/>
      <c r="E428"/>
      <c r="F428"/>
    </row>
    <row r="429" spans="3:6" x14ac:dyDescent="0.3">
      <c r="C429"/>
      <c r="D429"/>
      <c r="E429"/>
      <c r="F429"/>
    </row>
    <row r="430" spans="3:6" x14ac:dyDescent="0.3">
      <c r="C430"/>
      <c r="D430"/>
      <c r="E430"/>
      <c r="F430"/>
    </row>
    <row r="431" spans="3:6" x14ac:dyDescent="0.3">
      <c r="C431"/>
      <c r="D431"/>
      <c r="E431"/>
      <c r="F431"/>
    </row>
    <row r="432" spans="3:6" x14ac:dyDescent="0.3">
      <c r="C432"/>
      <c r="D432"/>
      <c r="E432"/>
      <c r="F432"/>
    </row>
    <row r="433" spans="3:6" x14ac:dyDescent="0.3">
      <c r="C433"/>
      <c r="D433"/>
      <c r="E433"/>
      <c r="F433"/>
    </row>
    <row r="434" spans="3:6" x14ac:dyDescent="0.3">
      <c r="C434"/>
      <c r="D434"/>
      <c r="E434"/>
      <c r="F434"/>
    </row>
    <row r="435" spans="3:6" x14ac:dyDescent="0.3">
      <c r="C435"/>
      <c r="D435"/>
      <c r="E435"/>
      <c r="F435"/>
    </row>
    <row r="436" spans="3:6" x14ac:dyDescent="0.3">
      <c r="C436"/>
      <c r="D436"/>
      <c r="E436"/>
      <c r="F436"/>
    </row>
    <row r="437" spans="3:6" x14ac:dyDescent="0.3">
      <c r="C437"/>
      <c r="D437"/>
      <c r="E437"/>
      <c r="F437"/>
    </row>
    <row r="438" spans="3:6" x14ac:dyDescent="0.3">
      <c r="C438"/>
      <c r="D438"/>
      <c r="E438"/>
      <c r="F438"/>
    </row>
    <row r="439" spans="3:6" x14ac:dyDescent="0.3">
      <c r="C439"/>
      <c r="D439"/>
      <c r="E439"/>
      <c r="F439"/>
    </row>
    <row r="440" spans="3:6" x14ac:dyDescent="0.3">
      <c r="C440"/>
      <c r="D440"/>
      <c r="E440"/>
      <c r="F440"/>
    </row>
    <row r="441" spans="3:6" x14ac:dyDescent="0.3">
      <c r="C441"/>
      <c r="D441"/>
      <c r="E441"/>
      <c r="F441"/>
    </row>
    <row r="442" spans="3:6" x14ac:dyDescent="0.3">
      <c r="C442"/>
      <c r="D442"/>
      <c r="E442"/>
      <c r="F442"/>
    </row>
    <row r="443" spans="3:6" x14ac:dyDescent="0.3">
      <c r="C443"/>
      <c r="D443"/>
      <c r="E443"/>
      <c r="F443"/>
    </row>
    <row r="444" spans="3:6" x14ac:dyDescent="0.3">
      <c r="C444"/>
      <c r="D444"/>
      <c r="E444"/>
      <c r="F444"/>
    </row>
    <row r="445" spans="3:6" x14ac:dyDescent="0.3">
      <c r="C445"/>
      <c r="D445"/>
      <c r="E445"/>
      <c r="F445"/>
    </row>
    <row r="446" spans="3:6" x14ac:dyDescent="0.3">
      <c r="C446"/>
      <c r="D446"/>
      <c r="E446"/>
      <c r="F446"/>
    </row>
    <row r="447" spans="3:6" x14ac:dyDescent="0.3">
      <c r="C447"/>
      <c r="D447"/>
      <c r="E447"/>
      <c r="F447"/>
    </row>
    <row r="448" spans="3:6" x14ac:dyDescent="0.3">
      <c r="C448"/>
      <c r="D448"/>
      <c r="E448"/>
      <c r="F448"/>
    </row>
    <row r="449" spans="3:6" x14ac:dyDescent="0.3">
      <c r="C449"/>
      <c r="D449"/>
      <c r="E449"/>
      <c r="F449"/>
    </row>
    <row r="450" spans="3:6" x14ac:dyDescent="0.3">
      <c r="C450"/>
      <c r="D450"/>
      <c r="E450"/>
      <c r="F450"/>
    </row>
    <row r="451" spans="3:6" x14ac:dyDescent="0.3">
      <c r="C451"/>
      <c r="D451"/>
      <c r="E451"/>
      <c r="F451"/>
    </row>
    <row r="452" spans="3:6" x14ac:dyDescent="0.3">
      <c r="C452"/>
      <c r="D452"/>
      <c r="E452"/>
      <c r="F452"/>
    </row>
    <row r="453" spans="3:6" x14ac:dyDescent="0.3">
      <c r="C453"/>
      <c r="D453"/>
      <c r="E453"/>
      <c r="F453"/>
    </row>
    <row r="454" spans="3:6" x14ac:dyDescent="0.3">
      <c r="C454"/>
      <c r="D454"/>
      <c r="E454"/>
      <c r="F454"/>
    </row>
    <row r="455" spans="3:6" x14ac:dyDescent="0.3">
      <c r="C455"/>
      <c r="D455"/>
      <c r="E455"/>
      <c r="F455"/>
    </row>
    <row r="456" spans="3:6" x14ac:dyDescent="0.3">
      <c r="C456"/>
      <c r="D456"/>
      <c r="E456"/>
      <c r="F456"/>
    </row>
    <row r="457" spans="3:6" x14ac:dyDescent="0.3">
      <c r="C457"/>
      <c r="D457"/>
      <c r="E457"/>
      <c r="F457"/>
    </row>
    <row r="458" spans="3:6" x14ac:dyDescent="0.3">
      <c r="C458"/>
      <c r="D458"/>
      <c r="E458"/>
      <c r="F458"/>
    </row>
    <row r="459" spans="3:6" x14ac:dyDescent="0.3">
      <c r="C459"/>
      <c r="D459"/>
      <c r="E459"/>
      <c r="F459"/>
    </row>
    <row r="460" spans="3:6" x14ac:dyDescent="0.3">
      <c r="C460"/>
      <c r="D460"/>
      <c r="E460"/>
      <c r="F460"/>
    </row>
    <row r="461" spans="3:6" x14ac:dyDescent="0.3">
      <c r="C461"/>
      <c r="D461"/>
      <c r="E461"/>
      <c r="F461"/>
    </row>
    <row r="462" spans="3:6" x14ac:dyDescent="0.3">
      <c r="C462"/>
      <c r="D462"/>
      <c r="E462"/>
      <c r="F462"/>
    </row>
    <row r="463" spans="3:6" x14ac:dyDescent="0.3">
      <c r="C463"/>
      <c r="D463"/>
      <c r="E463"/>
      <c r="F463"/>
    </row>
    <row r="464" spans="3:6" x14ac:dyDescent="0.3">
      <c r="C464"/>
      <c r="D464"/>
      <c r="E464"/>
      <c r="F464"/>
    </row>
    <row r="465" spans="3:6" x14ac:dyDescent="0.3">
      <c r="C465"/>
      <c r="D465"/>
      <c r="E465"/>
      <c r="F465"/>
    </row>
    <row r="466" spans="3:6" x14ac:dyDescent="0.3">
      <c r="C466"/>
      <c r="D466"/>
      <c r="E466"/>
      <c r="F466"/>
    </row>
    <row r="467" spans="3:6" x14ac:dyDescent="0.3">
      <c r="C467"/>
      <c r="D467"/>
      <c r="E467"/>
      <c r="F467"/>
    </row>
    <row r="468" spans="3:6" x14ac:dyDescent="0.3">
      <c r="C468"/>
      <c r="D468"/>
      <c r="E468"/>
      <c r="F468"/>
    </row>
    <row r="469" spans="3:6" x14ac:dyDescent="0.3">
      <c r="C469"/>
      <c r="D469"/>
      <c r="E469"/>
      <c r="F469"/>
    </row>
    <row r="470" spans="3:6" x14ac:dyDescent="0.3">
      <c r="C470"/>
      <c r="D470"/>
      <c r="E470"/>
      <c r="F470"/>
    </row>
    <row r="471" spans="3:6" x14ac:dyDescent="0.3">
      <c r="C471"/>
      <c r="D471"/>
      <c r="E471"/>
      <c r="F471"/>
    </row>
    <row r="472" spans="3:6" x14ac:dyDescent="0.3">
      <c r="C472"/>
      <c r="D472"/>
      <c r="E472"/>
      <c r="F472"/>
    </row>
    <row r="473" spans="3:6" x14ac:dyDescent="0.3">
      <c r="C473"/>
      <c r="D473"/>
      <c r="E473"/>
      <c r="F473"/>
    </row>
    <row r="474" spans="3:6" x14ac:dyDescent="0.3">
      <c r="C474"/>
      <c r="D474"/>
      <c r="E474"/>
      <c r="F474"/>
    </row>
    <row r="475" spans="3:6" x14ac:dyDescent="0.3">
      <c r="C475"/>
      <c r="D475"/>
      <c r="E475"/>
      <c r="F475"/>
    </row>
    <row r="476" spans="3:6" x14ac:dyDescent="0.3">
      <c r="C476"/>
      <c r="D476"/>
      <c r="E476"/>
      <c r="F476"/>
    </row>
    <row r="477" spans="3:6" x14ac:dyDescent="0.3">
      <c r="C477"/>
      <c r="D477"/>
      <c r="E477"/>
      <c r="F477"/>
    </row>
    <row r="478" spans="3:6" x14ac:dyDescent="0.3">
      <c r="C478"/>
      <c r="D478"/>
      <c r="E478"/>
      <c r="F478"/>
    </row>
    <row r="479" spans="3:6" x14ac:dyDescent="0.3">
      <c r="C479"/>
      <c r="D479"/>
      <c r="E479"/>
      <c r="F479"/>
    </row>
    <row r="480" spans="3:6" x14ac:dyDescent="0.3">
      <c r="C480"/>
      <c r="D480"/>
      <c r="E480"/>
      <c r="F480"/>
    </row>
    <row r="481" spans="3:6" x14ac:dyDescent="0.3">
      <c r="C481"/>
      <c r="D481"/>
      <c r="E481"/>
      <c r="F481"/>
    </row>
    <row r="482" spans="3:6" x14ac:dyDescent="0.3">
      <c r="C482"/>
      <c r="D482"/>
      <c r="E482"/>
      <c r="F482"/>
    </row>
    <row r="483" spans="3:6" x14ac:dyDescent="0.3">
      <c r="C483"/>
      <c r="D483"/>
      <c r="E483"/>
      <c r="F483"/>
    </row>
    <row r="484" spans="3:6" x14ac:dyDescent="0.3">
      <c r="C484"/>
      <c r="D484"/>
      <c r="E484"/>
      <c r="F484"/>
    </row>
    <row r="485" spans="3:6" x14ac:dyDescent="0.3">
      <c r="C485"/>
      <c r="D485"/>
      <c r="E485"/>
      <c r="F485"/>
    </row>
    <row r="486" spans="3:6" x14ac:dyDescent="0.3">
      <c r="C486"/>
      <c r="D486"/>
      <c r="E486"/>
      <c r="F486"/>
    </row>
    <row r="487" spans="3:6" x14ac:dyDescent="0.3">
      <c r="C487"/>
      <c r="D487"/>
      <c r="E487"/>
      <c r="F487"/>
    </row>
    <row r="488" spans="3:6" x14ac:dyDescent="0.3">
      <c r="C488"/>
      <c r="D488"/>
      <c r="E488"/>
      <c r="F488"/>
    </row>
    <row r="489" spans="3:6" x14ac:dyDescent="0.3">
      <c r="C489"/>
      <c r="D489"/>
      <c r="E489"/>
      <c r="F489"/>
    </row>
    <row r="490" spans="3:6" x14ac:dyDescent="0.3">
      <c r="C490"/>
      <c r="D490"/>
      <c r="E490"/>
      <c r="F490"/>
    </row>
    <row r="491" spans="3:6" x14ac:dyDescent="0.3">
      <c r="C491"/>
      <c r="D491"/>
      <c r="E491"/>
      <c r="F491"/>
    </row>
    <row r="492" spans="3:6" x14ac:dyDescent="0.3">
      <c r="C492"/>
      <c r="D492"/>
      <c r="E492"/>
      <c r="F492"/>
    </row>
    <row r="493" spans="3:6" x14ac:dyDescent="0.3">
      <c r="C493"/>
      <c r="D493"/>
      <c r="E493"/>
      <c r="F493"/>
    </row>
    <row r="494" spans="3:6" x14ac:dyDescent="0.3">
      <c r="C494"/>
      <c r="D494"/>
      <c r="E494"/>
      <c r="F494"/>
    </row>
    <row r="495" spans="3:6" x14ac:dyDescent="0.3">
      <c r="C495"/>
      <c r="D495"/>
      <c r="E495"/>
      <c r="F495"/>
    </row>
    <row r="496" spans="3:6" x14ac:dyDescent="0.3">
      <c r="C496"/>
      <c r="D496"/>
      <c r="E496"/>
      <c r="F496"/>
    </row>
    <row r="497" spans="3:6" x14ac:dyDescent="0.3">
      <c r="C497"/>
      <c r="D497"/>
      <c r="E497"/>
      <c r="F497"/>
    </row>
    <row r="498" spans="3:6" x14ac:dyDescent="0.3">
      <c r="C498"/>
      <c r="D498"/>
      <c r="E498"/>
      <c r="F498"/>
    </row>
    <row r="499" spans="3:6" x14ac:dyDescent="0.3">
      <c r="C499"/>
      <c r="D499"/>
      <c r="E499"/>
      <c r="F499"/>
    </row>
    <row r="500" spans="3:6" x14ac:dyDescent="0.3">
      <c r="C500"/>
      <c r="D500"/>
      <c r="E500"/>
      <c r="F500"/>
    </row>
    <row r="501" spans="3:6" x14ac:dyDescent="0.3">
      <c r="C501"/>
      <c r="D501"/>
      <c r="E501"/>
      <c r="F501"/>
    </row>
    <row r="502" spans="3:6" x14ac:dyDescent="0.3">
      <c r="C502"/>
      <c r="D502"/>
      <c r="E502"/>
      <c r="F502"/>
    </row>
    <row r="503" spans="3:6" x14ac:dyDescent="0.3">
      <c r="C503"/>
      <c r="D503"/>
      <c r="E503"/>
      <c r="F503"/>
    </row>
    <row r="504" spans="3:6" x14ac:dyDescent="0.3">
      <c r="C504"/>
      <c r="D504"/>
      <c r="E504"/>
      <c r="F504"/>
    </row>
    <row r="505" spans="3:6" x14ac:dyDescent="0.3">
      <c r="C505"/>
      <c r="D505"/>
      <c r="E505"/>
      <c r="F505"/>
    </row>
    <row r="506" spans="3:6" x14ac:dyDescent="0.3">
      <c r="C506"/>
      <c r="D506"/>
      <c r="E506"/>
      <c r="F506"/>
    </row>
    <row r="507" spans="3:6" x14ac:dyDescent="0.3">
      <c r="C507"/>
      <c r="D507"/>
      <c r="E507"/>
      <c r="F507"/>
    </row>
    <row r="508" spans="3:6" x14ac:dyDescent="0.3">
      <c r="C508"/>
      <c r="D508"/>
      <c r="E508"/>
      <c r="F508"/>
    </row>
    <row r="509" spans="3:6" x14ac:dyDescent="0.3">
      <c r="C509"/>
      <c r="D509"/>
      <c r="E509"/>
      <c r="F509"/>
    </row>
    <row r="510" spans="3:6" x14ac:dyDescent="0.3">
      <c r="C510"/>
      <c r="D510"/>
      <c r="E510"/>
      <c r="F510"/>
    </row>
    <row r="511" spans="3:6" x14ac:dyDescent="0.3">
      <c r="C511"/>
      <c r="D511"/>
      <c r="E511"/>
      <c r="F511"/>
    </row>
    <row r="512" spans="3:6" x14ac:dyDescent="0.3">
      <c r="C512"/>
      <c r="D512"/>
      <c r="E512"/>
      <c r="F512"/>
    </row>
    <row r="513" spans="3:6" x14ac:dyDescent="0.3">
      <c r="C513"/>
      <c r="D513"/>
      <c r="E513"/>
      <c r="F513"/>
    </row>
    <row r="514" spans="3:6" x14ac:dyDescent="0.3">
      <c r="C514"/>
      <c r="D514"/>
      <c r="E514"/>
      <c r="F514"/>
    </row>
    <row r="515" spans="3:6" x14ac:dyDescent="0.3">
      <c r="C515"/>
      <c r="D515"/>
      <c r="E515"/>
      <c r="F515"/>
    </row>
    <row r="516" spans="3:6" x14ac:dyDescent="0.3">
      <c r="C516"/>
      <c r="D516"/>
      <c r="E516"/>
      <c r="F516"/>
    </row>
    <row r="517" spans="3:6" x14ac:dyDescent="0.3">
      <c r="C517"/>
      <c r="D517"/>
      <c r="E517"/>
      <c r="F517"/>
    </row>
    <row r="518" spans="3:6" x14ac:dyDescent="0.3">
      <c r="C518"/>
      <c r="D518"/>
      <c r="E518"/>
      <c r="F518"/>
    </row>
    <row r="519" spans="3:6" x14ac:dyDescent="0.3">
      <c r="C519"/>
      <c r="D519"/>
      <c r="E519"/>
      <c r="F519"/>
    </row>
    <row r="520" spans="3:6" x14ac:dyDescent="0.3">
      <c r="C520"/>
      <c r="D520"/>
      <c r="E520"/>
      <c r="F520"/>
    </row>
    <row r="521" spans="3:6" x14ac:dyDescent="0.3">
      <c r="C521"/>
      <c r="D521"/>
      <c r="E521"/>
      <c r="F521"/>
    </row>
    <row r="522" spans="3:6" x14ac:dyDescent="0.3">
      <c r="C522"/>
      <c r="D522"/>
      <c r="E522"/>
      <c r="F522"/>
    </row>
    <row r="523" spans="3:6" x14ac:dyDescent="0.3">
      <c r="C523"/>
      <c r="D523"/>
      <c r="E523"/>
      <c r="F523"/>
    </row>
    <row r="524" spans="3:6" x14ac:dyDescent="0.3">
      <c r="C524"/>
      <c r="D524"/>
      <c r="E524"/>
      <c r="F524"/>
    </row>
    <row r="525" spans="3:6" x14ac:dyDescent="0.3">
      <c r="C525"/>
      <c r="D525"/>
      <c r="E525"/>
      <c r="F525"/>
    </row>
    <row r="526" spans="3:6" x14ac:dyDescent="0.3">
      <c r="C526"/>
      <c r="D526"/>
      <c r="E526"/>
      <c r="F526"/>
    </row>
    <row r="527" spans="3:6" x14ac:dyDescent="0.3">
      <c r="C527"/>
      <c r="D527"/>
      <c r="E527"/>
      <c r="F527"/>
    </row>
    <row r="528" spans="3:6" x14ac:dyDescent="0.3">
      <c r="C528"/>
      <c r="D528"/>
      <c r="E528"/>
      <c r="F528"/>
    </row>
    <row r="529" spans="3:6" x14ac:dyDescent="0.3">
      <c r="C529"/>
      <c r="D529"/>
      <c r="E529"/>
      <c r="F529"/>
    </row>
    <row r="530" spans="3:6" x14ac:dyDescent="0.3">
      <c r="C530"/>
      <c r="D530"/>
      <c r="E530"/>
      <c r="F530"/>
    </row>
    <row r="531" spans="3:6" x14ac:dyDescent="0.3">
      <c r="C531"/>
      <c r="D531"/>
      <c r="E531"/>
      <c r="F531"/>
    </row>
    <row r="532" spans="3:6" x14ac:dyDescent="0.3">
      <c r="C532"/>
      <c r="D532"/>
      <c r="E532"/>
      <c r="F532"/>
    </row>
    <row r="533" spans="3:6" x14ac:dyDescent="0.3">
      <c r="C533"/>
      <c r="D533"/>
      <c r="E533"/>
      <c r="F533"/>
    </row>
    <row r="534" spans="3:6" x14ac:dyDescent="0.3">
      <c r="C534"/>
      <c r="D534"/>
      <c r="E534"/>
      <c r="F534"/>
    </row>
    <row r="535" spans="3:6" x14ac:dyDescent="0.3">
      <c r="C535"/>
      <c r="D535"/>
      <c r="E535"/>
      <c r="F535"/>
    </row>
    <row r="536" spans="3:6" x14ac:dyDescent="0.3">
      <c r="C536"/>
      <c r="D536"/>
      <c r="E536"/>
      <c r="F536"/>
    </row>
    <row r="537" spans="3:6" x14ac:dyDescent="0.3">
      <c r="C537"/>
      <c r="D537"/>
      <c r="E537"/>
      <c r="F537"/>
    </row>
    <row r="538" spans="3:6" x14ac:dyDescent="0.3">
      <c r="C538"/>
      <c r="D538"/>
      <c r="E538"/>
      <c r="F538"/>
    </row>
    <row r="539" spans="3:6" x14ac:dyDescent="0.3">
      <c r="C539"/>
      <c r="D539"/>
      <c r="E539"/>
      <c r="F539"/>
    </row>
    <row r="540" spans="3:6" x14ac:dyDescent="0.3">
      <c r="C540"/>
      <c r="D540"/>
      <c r="E540"/>
      <c r="F540"/>
    </row>
    <row r="541" spans="3:6" x14ac:dyDescent="0.3">
      <c r="C541"/>
      <c r="D541"/>
      <c r="E541"/>
      <c r="F541"/>
    </row>
    <row r="542" spans="3:6" x14ac:dyDescent="0.3">
      <c r="C542"/>
      <c r="D542"/>
      <c r="E542"/>
      <c r="F542"/>
    </row>
    <row r="543" spans="3:6" x14ac:dyDescent="0.3">
      <c r="C543"/>
      <c r="D543"/>
      <c r="E543"/>
      <c r="F543"/>
    </row>
    <row r="544" spans="3:6" x14ac:dyDescent="0.3">
      <c r="C544"/>
      <c r="D544"/>
      <c r="E544"/>
      <c r="F544"/>
    </row>
    <row r="545" spans="3:6" x14ac:dyDescent="0.3">
      <c r="C545"/>
      <c r="D545"/>
      <c r="E545"/>
      <c r="F545"/>
    </row>
    <row r="546" spans="3:6" x14ac:dyDescent="0.3">
      <c r="C546"/>
      <c r="D546"/>
      <c r="E546"/>
      <c r="F546"/>
    </row>
    <row r="547" spans="3:6" x14ac:dyDescent="0.3">
      <c r="C547"/>
      <c r="D547"/>
      <c r="E547"/>
      <c r="F547"/>
    </row>
    <row r="548" spans="3:6" x14ac:dyDescent="0.3">
      <c r="C548"/>
      <c r="D548"/>
      <c r="E548"/>
      <c r="F548"/>
    </row>
    <row r="549" spans="3:6" x14ac:dyDescent="0.3">
      <c r="C549"/>
      <c r="D549"/>
      <c r="E549"/>
      <c r="F549"/>
    </row>
    <row r="550" spans="3:6" x14ac:dyDescent="0.3">
      <c r="C550"/>
      <c r="D550"/>
      <c r="E550"/>
      <c r="F550"/>
    </row>
    <row r="551" spans="3:6" x14ac:dyDescent="0.3">
      <c r="C551"/>
      <c r="D551"/>
      <c r="E551"/>
      <c r="F551"/>
    </row>
    <row r="552" spans="3:6" x14ac:dyDescent="0.3">
      <c r="C552"/>
      <c r="D552"/>
      <c r="E552"/>
      <c r="F552"/>
    </row>
    <row r="553" spans="3:6" x14ac:dyDescent="0.3">
      <c r="C553"/>
      <c r="D553"/>
      <c r="E553"/>
      <c r="F553"/>
    </row>
    <row r="554" spans="3:6" x14ac:dyDescent="0.3">
      <c r="C554"/>
      <c r="D554"/>
      <c r="E554"/>
      <c r="F554"/>
    </row>
    <row r="555" spans="3:6" x14ac:dyDescent="0.3">
      <c r="C555"/>
      <c r="D555"/>
      <c r="E555"/>
      <c r="F555"/>
    </row>
    <row r="556" spans="3:6" x14ac:dyDescent="0.3">
      <c r="C556"/>
      <c r="D556"/>
      <c r="E556"/>
      <c r="F556"/>
    </row>
    <row r="557" spans="3:6" x14ac:dyDescent="0.3">
      <c r="C557"/>
      <c r="D557"/>
      <c r="E557"/>
      <c r="F557"/>
    </row>
    <row r="558" spans="3:6" x14ac:dyDescent="0.3">
      <c r="C558"/>
      <c r="D558"/>
      <c r="E558"/>
      <c r="F558"/>
    </row>
    <row r="559" spans="3:6" x14ac:dyDescent="0.3">
      <c r="C559"/>
      <c r="D559"/>
      <c r="E559"/>
      <c r="F559"/>
    </row>
    <row r="560" spans="3:6" x14ac:dyDescent="0.3">
      <c r="C560"/>
      <c r="D560"/>
      <c r="E560"/>
      <c r="F560"/>
    </row>
    <row r="561" spans="3:6" x14ac:dyDescent="0.3">
      <c r="C561"/>
      <c r="D561"/>
      <c r="E561"/>
      <c r="F561"/>
    </row>
    <row r="562" spans="3:6" x14ac:dyDescent="0.3">
      <c r="C562"/>
      <c r="D562"/>
      <c r="E562"/>
      <c r="F562"/>
    </row>
    <row r="563" spans="3:6" x14ac:dyDescent="0.3">
      <c r="C563"/>
      <c r="D563"/>
      <c r="E563"/>
      <c r="F563"/>
    </row>
    <row r="564" spans="3:6" x14ac:dyDescent="0.3">
      <c r="C564"/>
      <c r="D564"/>
      <c r="E564"/>
      <c r="F564"/>
    </row>
    <row r="565" spans="3:6" x14ac:dyDescent="0.3">
      <c r="C565"/>
      <c r="D565"/>
      <c r="E565"/>
      <c r="F565"/>
    </row>
    <row r="566" spans="3:6" x14ac:dyDescent="0.3">
      <c r="C566"/>
      <c r="D566"/>
      <c r="E566"/>
      <c r="F566"/>
    </row>
    <row r="567" spans="3:6" x14ac:dyDescent="0.3">
      <c r="C567"/>
      <c r="D567"/>
      <c r="E567"/>
      <c r="F567"/>
    </row>
    <row r="568" spans="3:6" x14ac:dyDescent="0.3">
      <c r="C568"/>
      <c r="D568"/>
      <c r="E568"/>
      <c r="F568"/>
    </row>
    <row r="569" spans="3:6" x14ac:dyDescent="0.3">
      <c r="C569"/>
      <c r="D569"/>
      <c r="E569"/>
      <c r="F569"/>
    </row>
    <row r="570" spans="3:6" x14ac:dyDescent="0.3">
      <c r="C570"/>
      <c r="D570"/>
      <c r="E570"/>
      <c r="F570"/>
    </row>
    <row r="571" spans="3:6" x14ac:dyDescent="0.3">
      <c r="C571"/>
      <c r="D571"/>
      <c r="E571"/>
      <c r="F571"/>
    </row>
    <row r="572" spans="3:6" x14ac:dyDescent="0.3">
      <c r="C572"/>
      <c r="D572"/>
      <c r="E572"/>
      <c r="F572"/>
    </row>
    <row r="573" spans="3:6" x14ac:dyDescent="0.3">
      <c r="C573"/>
      <c r="D573"/>
      <c r="E573"/>
      <c r="F573"/>
    </row>
    <row r="574" spans="3:6" x14ac:dyDescent="0.3">
      <c r="C574"/>
      <c r="D574"/>
      <c r="E574"/>
      <c r="F574"/>
    </row>
    <row r="575" spans="3:6" x14ac:dyDescent="0.3">
      <c r="C575"/>
      <c r="D575"/>
      <c r="E575"/>
      <c r="F575"/>
    </row>
    <row r="576" spans="3:6" x14ac:dyDescent="0.3">
      <c r="C576"/>
      <c r="D576"/>
      <c r="E576"/>
      <c r="F576"/>
    </row>
    <row r="577" spans="3:6" x14ac:dyDescent="0.3">
      <c r="C577"/>
      <c r="D577"/>
      <c r="E577"/>
      <c r="F577"/>
    </row>
    <row r="578" spans="3:6" x14ac:dyDescent="0.3">
      <c r="C578"/>
      <c r="D578"/>
      <c r="E578"/>
      <c r="F578"/>
    </row>
    <row r="579" spans="3:6" x14ac:dyDescent="0.3">
      <c r="C579"/>
      <c r="D579"/>
      <c r="E579"/>
      <c r="F579"/>
    </row>
    <row r="580" spans="3:6" x14ac:dyDescent="0.3">
      <c r="C580"/>
      <c r="D580"/>
      <c r="E580"/>
      <c r="F580"/>
    </row>
    <row r="581" spans="3:6" x14ac:dyDescent="0.3">
      <c r="C581"/>
      <c r="D581"/>
      <c r="E581"/>
      <c r="F581"/>
    </row>
    <row r="582" spans="3:6" x14ac:dyDescent="0.3">
      <c r="C582"/>
      <c r="D582"/>
      <c r="E582"/>
      <c r="F582"/>
    </row>
    <row r="583" spans="3:6" x14ac:dyDescent="0.3">
      <c r="C583"/>
      <c r="D583"/>
      <c r="E583"/>
      <c r="F583"/>
    </row>
    <row r="584" spans="3:6" x14ac:dyDescent="0.3">
      <c r="C584"/>
      <c r="D584"/>
      <c r="E584"/>
      <c r="F584"/>
    </row>
    <row r="585" spans="3:6" x14ac:dyDescent="0.3">
      <c r="C585"/>
      <c r="D585"/>
      <c r="E585"/>
      <c r="F585"/>
    </row>
    <row r="586" spans="3:6" x14ac:dyDescent="0.3">
      <c r="C586"/>
      <c r="D586"/>
      <c r="E586"/>
      <c r="F586"/>
    </row>
    <row r="587" spans="3:6" x14ac:dyDescent="0.3">
      <c r="C587"/>
      <c r="D587"/>
      <c r="E587"/>
      <c r="F587"/>
    </row>
    <row r="588" spans="3:6" x14ac:dyDescent="0.3">
      <c r="C588"/>
      <c r="D588"/>
      <c r="E588"/>
      <c r="F588"/>
    </row>
    <row r="589" spans="3:6" x14ac:dyDescent="0.3">
      <c r="C589"/>
      <c r="D589"/>
      <c r="E589"/>
      <c r="F589"/>
    </row>
    <row r="590" spans="3:6" x14ac:dyDescent="0.3">
      <c r="C590"/>
      <c r="D590"/>
      <c r="E590"/>
      <c r="F590"/>
    </row>
    <row r="591" spans="3:6" x14ac:dyDescent="0.3">
      <c r="C591"/>
      <c r="D591"/>
      <c r="E591"/>
      <c r="F591"/>
    </row>
    <row r="592" spans="3:6" x14ac:dyDescent="0.3">
      <c r="C592"/>
      <c r="D592"/>
      <c r="E592"/>
      <c r="F592"/>
    </row>
    <row r="593" spans="3:6" x14ac:dyDescent="0.3">
      <c r="C593"/>
      <c r="D593"/>
      <c r="E593"/>
      <c r="F593"/>
    </row>
    <row r="594" spans="3:6" x14ac:dyDescent="0.3">
      <c r="C594"/>
      <c r="D594"/>
      <c r="E594"/>
      <c r="F594"/>
    </row>
    <row r="595" spans="3:6" x14ac:dyDescent="0.3">
      <c r="C595"/>
      <c r="D595"/>
      <c r="E595"/>
      <c r="F595"/>
    </row>
    <row r="596" spans="3:6" x14ac:dyDescent="0.3">
      <c r="C596"/>
      <c r="D596"/>
      <c r="E596"/>
      <c r="F596"/>
    </row>
    <row r="597" spans="3:6" x14ac:dyDescent="0.3">
      <c r="C597"/>
      <c r="D597"/>
      <c r="E597"/>
      <c r="F597"/>
    </row>
    <row r="598" spans="3:6" x14ac:dyDescent="0.3">
      <c r="C598"/>
      <c r="D598"/>
      <c r="E598"/>
      <c r="F598"/>
    </row>
    <row r="599" spans="3:6" x14ac:dyDescent="0.3">
      <c r="C599"/>
      <c r="D599"/>
      <c r="E599"/>
      <c r="F599"/>
    </row>
    <row r="600" spans="3:6" x14ac:dyDescent="0.3">
      <c r="C600"/>
      <c r="D600"/>
      <c r="E600"/>
      <c r="F600"/>
    </row>
    <row r="601" spans="3:6" x14ac:dyDescent="0.3">
      <c r="C601"/>
      <c r="D601"/>
      <c r="E601"/>
      <c r="F601"/>
    </row>
    <row r="602" spans="3:6" x14ac:dyDescent="0.3">
      <c r="C602"/>
      <c r="D602"/>
      <c r="E602"/>
      <c r="F602"/>
    </row>
    <row r="603" spans="3:6" x14ac:dyDescent="0.3">
      <c r="C603"/>
      <c r="D603"/>
      <c r="E603"/>
      <c r="F603"/>
    </row>
    <row r="604" spans="3:6" x14ac:dyDescent="0.3">
      <c r="C604"/>
      <c r="D604"/>
      <c r="E604"/>
      <c r="F604"/>
    </row>
    <row r="605" spans="3:6" x14ac:dyDescent="0.3">
      <c r="C605"/>
      <c r="D605"/>
      <c r="E605"/>
      <c r="F605"/>
    </row>
    <row r="606" spans="3:6" x14ac:dyDescent="0.3">
      <c r="C606"/>
      <c r="D606"/>
      <c r="E606"/>
      <c r="F606"/>
    </row>
    <row r="607" spans="3:6" x14ac:dyDescent="0.3">
      <c r="C607"/>
      <c r="D607"/>
      <c r="E607"/>
      <c r="F607"/>
    </row>
    <row r="608" spans="3:6" x14ac:dyDescent="0.3">
      <c r="C608"/>
      <c r="D608"/>
      <c r="E608"/>
      <c r="F608"/>
    </row>
    <row r="609" spans="3:6" x14ac:dyDescent="0.3">
      <c r="C609"/>
      <c r="D609"/>
      <c r="E609"/>
      <c r="F609"/>
    </row>
    <row r="610" spans="3:6" x14ac:dyDescent="0.3">
      <c r="C610"/>
      <c r="D610"/>
      <c r="E610"/>
      <c r="F610"/>
    </row>
    <row r="611" spans="3:6" x14ac:dyDescent="0.3">
      <c r="C611"/>
      <c r="D611"/>
      <c r="E611"/>
      <c r="F611"/>
    </row>
    <row r="612" spans="3:6" x14ac:dyDescent="0.3">
      <c r="C612"/>
      <c r="D612"/>
      <c r="E612"/>
      <c r="F612"/>
    </row>
    <row r="613" spans="3:6" x14ac:dyDescent="0.3">
      <c r="C613"/>
      <c r="D613"/>
      <c r="E613"/>
      <c r="F613"/>
    </row>
    <row r="614" spans="3:6" x14ac:dyDescent="0.3">
      <c r="C614"/>
      <c r="D614"/>
      <c r="E614"/>
      <c r="F614"/>
    </row>
    <row r="615" spans="3:6" x14ac:dyDescent="0.3">
      <c r="C615"/>
      <c r="D615"/>
      <c r="E615"/>
      <c r="F615"/>
    </row>
    <row r="616" spans="3:6" x14ac:dyDescent="0.3">
      <c r="C616"/>
      <c r="D616"/>
      <c r="E616"/>
      <c r="F616"/>
    </row>
    <row r="617" spans="3:6" x14ac:dyDescent="0.3">
      <c r="C617"/>
      <c r="D617"/>
      <c r="E617"/>
      <c r="F617"/>
    </row>
    <row r="618" spans="3:6" x14ac:dyDescent="0.3">
      <c r="C618"/>
      <c r="D618"/>
      <c r="E618"/>
      <c r="F618"/>
    </row>
    <row r="619" spans="3:6" x14ac:dyDescent="0.3">
      <c r="C619"/>
      <c r="D619"/>
      <c r="E619"/>
      <c r="F619"/>
    </row>
    <row r="620" spans="3:6" x14ac:dyDescent="0.3">
      <c r="C620"/>
      <c r="D620"/>
      <c r="E620"/>
      <c r="F620"/>
    </row>
    <row r="621" spans="3:6" x14ac:dyDescent="0.3">
      <c r="C621"/>
      <c r="D621"/>
      <c r="E621"/>
      <c r="F621"/>
    </row>
    <row r="622" spans="3:6" x14ac:dyDescent="0.3">
      <c r="C622"/>
      <c r="D622"/>
      <c r="E622"/>
      <c r="F622"/>
    </row>
    <row r="623" spans="3:6" x14ac:dyDescent="0.3">
      <c r="C623"/>
      <c r="D623"/>
      <c r="E623"/>
      <c r="F623"/>
    </row>
    <row r="624" spans="3:6" x14ac:dyDescent="0.3">
      <c r="C624"/>
      <c r="D624"/>
      <c r="E624"/>
      <c r="F624"/>
    </row>
    <row r="625" spans="3:6" x14ac:dyDescent="0.3">
      <c r="C625"/>
      <c r="D625"/>
      <c r="E625"/>
      <c r="F625"/>
    </row>
    <row r="626" spans="3:6" x14ac:dyDescent="0.3">
      <c r="C626"/>
      <c r="D626"/>
      <c r="E626"/>
      <c r="F626"/>
    </row>
    <row r="627" spans="3:6" x14ac:dyDescent="0.3">
      <c r="C627"/>
      <c r="D627"/>
      <c r="E627"/>
      <c r="F627"/>
    </row>
    <row r="628" spans="3:6" x14ac:dyDescent="0.3">
      <c r="C628"/>
      <c r="D628"/>
      <c r="E628"/>
      <c r="F628"/>
    </row>
    <row r="629" spans="3:6" x14ac:dyDescent="0.3">
      <c r="C629"/>
      <c r="D629"/>
      <c r="E629"/>
      <c r="F629"/>
    </row>
    <row r="630" spans="3:6" x14ac:dyDescent="0.3">
      <c r="C630"/>
      <c r="D630"/>
      <c r="E630"/>
      <c r="F630"/>
    </row>
    <row r="631" spans="3:6" x14ac:dyDescent="0.3">
      <c r="C631"/>
      <c r="D631"/>
      <c r="E631"/>
      <c r="F631"/>
    </row>
    <row r="632" spans="3:6" x14ac:dyDescent="0.3">
      <c r="C632"/>
      <c r="D632"/>
      <c r="E632"/>
      <c r="F632"/>
    </row>
    <row r="633" spans="3:6" x14ac:dyDescent="0.3">
      <c r="C633"/>
      <c r="D633"/>
      <c r="E633"/>
      <c r="F633"/>
    </row>
    <row r="634" spans="3:6" x14ac:dyDescent="0.3">
      <c r="C634"/>
      <c r="D634"/>
      <c r="E634"/>
      <c r="F634"/>
    </row>
    <row r="635" spans="3:6" x14ac:dyDescent="0.3">
      <c r="C635"/>
      <c r="D635"/>
      <c r="E635"/>
      <c r="F635"/>
    </row>
    <row r="636" spans="3:6" x14ac:dyDescent="0.3">
      <c r="C636"/>
      <c r="D636"/>
      <c r="E636"/>
      <c r="F636"/>
    </row>
    <row r="637" spans="3:6" x14ac:dyDescent="0.3">
      <c r="C637"/>
      <c r="D637"/>
      <c r="E637"/>
      <c r="F637"/>
    </row>
    <row r="638" spans="3:6" x14ac:dyDescent="0.3">
      <c r="C638"/>
      <c r="D638"/>
      <c r="E638"/>
      <c r="F638"/>
    </row>
    <row r="639" spans="3:6" x14ac:dyDescent="0.3">
      <c r="C639"/>
      <c r="D639"/>
      <c r="E639"/>
      <c r="F639"/>
    </row>
    <row r="640" spans="3:6" x14ac:dyDescent="0.3">
      <c r="C640"/>
      <c r="D640"/>
      <c r="E640"/>
      <c r="F640"/>
    </row>
    <row r="641" spans="3:6" x14ac:dyDescent="0.3">
      <c r="C641"/>
      <c r="D641"/>
      <c r="E641"/>
      <c r="F641"/>
    </row>
    <row r="642" spans="3:6" x14ac:dyDescent="0.3">
      <c r="C642"/>
      <c r="D642"/>
      <c r="E642"/>
      <c r="F642"/>
    </row>
    <row r="643" spans="3:6" x14ac:dyDescent="0.3">
      <c r="C643"/>
      <c r="D643"/>
      <c r="E643"/>
      <c r="F643"/>
    </row>
    <row r="644" spans="3:6" x14ac:dyDescent="0.3">
      <c r="C644"/>
      <c r="D644"/>
      <c r="E644"/>
      <c r="F644"/>
    </row>
    <row r="645" spans="3:6" x14ac:dyDescent="0.3">
      <c r="C645"/>
      <c r="D645"/>
      <c r="E645"/>
      <c r="F645"/>
    </row>
    <row r="646" spans="3:6" x14ac:dyDescent="0.3">
      <c r="C646"/>
      <c r="D646"/>
      <c r="E646"/>
      <c r="F646"/>
    </row>
    <row r="647" spans="3:6" x14ac:dyDescent="0.3">
      <c r="C647"/>
      <c r="D647"/>
      <c r="E647"/>
      <c r="F647"/>
    </row>
    <row r="648" spans="3:6" x14ac:dyDescent="0.3">
      <c r="C648"/>
      <c r="D648"/>
      <c r="E648"/>
      <c r="F648"/>
    </row>
    <row r="649" spans="3:6" x14ac:dyDescent="0.3">
      <c r="C649"/>
      <c r="D649"/>
      <c r="E649"/>
      <c r="F649"/>
    </row>
    <row r="650" spans="3:6" x14ac:dyDescent="0.3">
      <c r="C650"/>
      <c r="D650"/>
      <c r="E650"/>
      <c r="F650"/>
    </row>
    <row r="651" spans="3:6" x14ac:dyDescent="0.3">
      <c r="C651"/>
      <c r="D651"/>
      <c r="E651"/>
      <c r="F651"/>
    </row>
    <row r="652" spans="3:6" x14ac:dyDescent="0.3">
      <c r="C652"/>
      <c r="D652"/>
      <c r="E652"/>
      <c r="F652"/>
    </row>
    <row r="653" spans="3:6" x14ac:dyDescent="0.3">
      <c r="C653"/>
      <c r="D653"/>
      <c r="E653"/>
      <c r="F653"/>
    </row>
    <row r="654" spans="3:6" x14ac:dyDescent="0.3">
      <c r="C654"/>
      <c r="D654"/>
      <c r="E654"/>
      <c r="F654"/>
    </row>
    <row r="655" spans="3:6" x14ac:dyDescent="0.3">
      <c r="C655"/>
      <c r="D655"/>
      <c r="E655"/>
      <c r="F655"/>
    </row>
    <row r="656" spans="3:6" x14ac:dyDescent="0.3">
      <c r="C656"/>
      <c r="D656"/>
      <c r="E656"/>
      <c r="F656"/>
    </row>
    <row r="657" spans="3:6" x14ac:dyDescent="0.3">
      <c r="C657"/>
      <c r="D657"/>
      <c r="E657"/>
      <c r="F657"/>
    </row>
    <row r="658" spans="3:6" x14ac:dyDescent="0.3">
      <c r="C658"/>
      <c r="D658"/>
      <c r="E658"/>
      <c r="F658"/>
    </row>
    <row r="659" spans="3:6" x14ac:dyDescent="0.3">
      <c r="C659"/>
      <c r="D659"/>
      <c r="E659"/>
      <c r="F659"/>
    </row>
    <row r="660" spans="3:6" x14ac:dyDescent="0.3">
      <c r="C660"/>
      <c r="D660"/>
      <c r="E660"/>
      <c r="F660"/>
    </row>
    <row r="661" spans="3:6" x14ac:dyDescent="0.3">
      <c r="C661"/>
      <c r="D661"/>
      <c r="E661"/>
      <c r="F661"/>
    </row>
    <row r="662" spans="3:6" x14ac:dyDescent="0.3">
      <c r="C662"/>
      <c r="D662"/>
      <c r="E662"/>
      <c r="F662"/>
    </row>
    <row r="663" spans="3:6" x14ac:dyDescent="0.3">
      <c r="C663"/>
      <c r="D663"/>
      <c r="E663"/>
      <c r="F663"/>
    </row>
    <row r="664" spans="3:6" x14ac:dyDescent="0.3">
      <c r="C664"/>
      <c r="D664"/>
      <c r="E664"/>
      <c r="F664"/>
    </row>
    <row r="665" spans="3:6" x14ac:dyDescent="0.3">
      <c r="C665"/>
      <c r="D665"/>
      <c r="E665"/>
      <c r="F665"/>
    </row>
    <row r="666" spans="3:6" x14ac:dyDescent="0.3">
      <c r="C666"/>
      <c r="D666"/>
      <c r="E666"/>
      <c r="F666"/>
    </row>
    <row r="667" spans="3:6" x14ac:dyDescent="0.3">
      <c r="C667"/>
      <c r="D667"/>
      <c r="E667"/>
      <c r="F667"/>
    </row>
    <row r="668" spans="3:6" x14ac:dyDescent="0.3">
      <c r="C668"/>
      <c r="D668"/>
      <c r="E668"/>
      <c r="F668"/>
    </row>
    <row r="669" spans="3:6" x14ac:dyDescent="0.3">
      <c r="C669"/>
      <c r="D669"/>
      <c r="E669"/>
      <c r="F669"/>
    </row>
    <row r="670" spans="3:6" x14ac:dyDescent="0.3">
      <c r="C670"/>
      <c r="D670"/>
      <c r="E670"/>
      <c r="F670"/>
    </row>
    <row r="671" spans="3:6" x14ac:dyDescent="0.3">
      <c r="C671"/>
      <c r="D671"/>
      <c r="E671"/>
      <c r="F671"/>
    </row>
    <row r="672" spans="3:6" x14ac:dyDescent="0.3">
      <c r="C672"/>
      <c r="D672"/>
      <c r="E672"/>
      <c r="F672"/>
    </row>
    <row r="673" spans="3:6" x14ac:dyDescent="0.3">
      <c r="C673"/>
      <c r="D673"/>
      <c r="E673"/>
      <c r="F673"/>
    </row>
    <row r="674" spans="3:6" x14ac:dyDescent="0.3">
      <c r="C674"/>
      <c r="D674"/>
      <c r="E674"/>
      <c r="F674"/>
    </row>
    <row r="675" spans="3:6" x14ac:dyDescent="0.3">
      <c r="C675"/>
      <c r="D675"/>
      <c r="E675"/>
      <c r="F675"/>
    </row>
    <row r="676" spans="3:6" x14ac:dyDescent="0.3">
      <c r="C676"/>
      <c r="D676"/>
      <c r="E676"/>
      <c r="F676"/>
    </row>
    <row r="677" spans="3:6" x14ac:dyDescent="0.3">
      <c r="C677"/>
      <c r="D677"/>
      <c r="E677"/>
      <c r="F677"/>
    </row>
    <row r="678" spans="3:6" x14ac:dyDescent="0.3">
      <c r="C678"/>
      <c r="D678"/>
      <c r="E678"/>
      <c r="F678"/>
    </row>
    <row r="679" spans="3:6" x14ac:dyDescent="0.3">
      <c r="C679"/>
      <c r="D679"/>
      <c r="E679"/>
      <c r="F679"/>
    </row>
    <row r="680" spans="3:6" x14ac:dyDescent="0.3">
      <c r="C680"/>
      <c r="D680"/>
      <c r="E680"/>
      <c r="F680"/>
    </row>
    <row r="681" spans="3:6" x14ac:dyDescent="0.3">
      <c r="C681"/>
      <c r="D681"/>
      <c r="E681"/>
      <c r="F681"/>
    </row>
    <row r="682" spans="3:6" x14ac:dyDescent="0.3">
      <c r="C682"/>
      <c r="D682"/>
      <c r="E682"/>
      <c r="F682"/>
    </row>
    <row r="683" spans="3:6" x14ac:dyDescent="0.3">
      <c r="C683"/>
      <c r="D683"/>
      <c r="E683"/>
      <c r="F683"/>
    </row>
    <row r="684" spans="3:6" x14ac:dyDescent="0.3">
      <c r="C684"/>
      <c r="D684"/>
      <c r="E684"/>
      <c r="F684"/>
    </row>
    <row r="685" spans="3:6" x14ac:dyDescent="0.3">
      <c r="C685"/>
      <c r="D685"/>
      <c r="E685"/>
      <c r="F685"/>
    </row>
    <row r="686" spans="3:6" x14ac:dyDescent="0.3">
      <c r="C686"/>
      <c r="D686"/>
      <c r="E686"/>
      <c r="F686"/>
    </row>
    <row r="687" spans="3:6" x14ac:dyDescent="0.3">
      <c r="C687"/>
      <c r="D687"/>
      <c r="E687"/>
      <c r="F687"/>
    </row>
    <row r="688" spans="3:6" x14ac:dyDescent="0.3">
      <c r="C688"/>
      <c r="D688"/>
      <c r="E688"/>
      <c r="F688"/>
    </row>
    <row r="689" spans="1:7" x14ac:dyDescent="0.3">
      <c r="C689"/>
      <c r="D689"/>
      <c r="E689"/>
      <c r="F689"/>
    </row>
    <row r="690" spans="1:7" x14ac:dyDescent="0.3">
      <c r="C690"/>
      <c r="D690"/>
      <c r="E690"/>
      <c r="F690"/>
    </row>
    <row r="691" spans="1:7" x14ac:dyDescent="0.3">
      <c r="C691"/>
      <c r="D691"/>
      <c r="E691"/>
      <c r="F691"/>
    </row>
    <row r="692" spans="1:7" x14ac:dyDescent="0.3">
      <c r="C692"/>
      <c r="D692"/>
      <c r="E692"/>
      <c r="F692"/>
    </row>
    <row r="693" spans="1:7" x14ac:dyDescent="0.3">
      <c r="A693" s="3"/>
      <c r="B693" s="3"/>
      <c r="C693"/>
      <c r="D693"/>
      <c r="E693"/>
      <c r="F693"/>
      <c r="G693" s="4"/>
    </row>
    <row r="694" spans="1:7" x14ac:dyDescent="0.3">
      <c r="C694"/>
      <c r="D694"/>
      <c r="E694"/>
      <c r="F694"/>
    </row>
    <row r="695" spans="1:7" x14ac:dyDescent="0.3">
      <c r="C695"/>
      <c r="D695"/>
      <c r="E695"/>
      <c r="F695"/>
    </row>
    <row r="696" spans="1:7" x14ac:dyDescent="0.3">
      <c r="C696"/>
      <c r="D696"/>
      <c r="E696"/>
      <c r="F696"/>
    </row>
    <row r="697" spans="1:7" x14ac:dyDescent="0.3">
      <c r="C697"/>
      <c r="D697"/>
      <c r="E697"/>
      <c r="F697"/>
    </row>
    <row r="698" spans="1:7" x14ac:dyDescent="0.3">
      <c r="C698"/>
      <c r="D698"/>
      <c r="E698"/>
      <c r="F698"/>
    </row>
    <row r="699" spans="1:7" x14ac:dyDescent="0.3">
      <c r="C699"/>
      <c r="D699"/>
      <c r="E699"/>
      <c r="F699"/>
    </row>
    <row r="700" spans="1:7" x14ac:dyDescent="0.3">
      <c r="C700"/>
      <c r="D700"/>
      <c r="E700"/>
      <c r="F700"/>
    </row>
    <row r="701" spans="1:7" x14ac:dyDescent="0.3">
      <c r="C701"/>
      <c r="D701"/>
      <c r="E701"/>
      <c r="F701"/>
    </row>
    <row r="702" spans="1:7" x14ac:dyDescent="0.3">
      <c r="C702"/>
      <c r="D702"/>
      <c r="E702"/>
      <c r="F702"/>
    </row>
    <row r="703" spans="1:7" x14ac:dyDescent="0.3">
      <c r="C703"/>
      <c r="D703"/>
      <c r="E703"/>
      <c r="F703"/>
    </row>
    <row r="704" spans="1:7" x14ac:dyDescent="0.3">
      <c r="C704"/>
      <c r="D704"/>
      <c r="E704"/>
      <c r="F704"/>
    </row>
    <row r="705" spans="3:6" x14ac:dyDescent="0.3">
      <c r="C705"/>
      <c r="D705"/>
      <c r="E705"/>
      <c r="F705"/>
    </row>
    <row r="706" spans="3:6" x14ac:dyDescent="0.3">
      <c r="C706"/>
      <c r="D706"/>
      <c r="E706"/>
      <c r="F706"/>
    </row>
    <row r="707" spans="3:6" x14ac:dyDescent="0.3">
      <c r="C707"/>
      <c r="D707"/>
      <c r="E707"/>
      <c r="F707"/>
    </row>
    <row r="708" spans="3:6" x14ac:dyDescent="0.3">
      <c r="C708"/>
      <c r="D708"/>
      <c r="E708"/>
      <c r="F708"/>
    </row>
    <row r="709" spans="3:6" x14ac:dyDescent="0.3">
      <c r="C709"/>
      <c r="D709"/>
      <c r="E709"/>
      <c r="F709"/>
    </row>
    <row r="710" spans="3:6" x14ac:dyDescent="0.3">
      <c r="C710"/>
      <c r="D710"/>
      <c r="E710"/>
      <c r="F710"/>
    </row>
    <row r="711" spans="3:6" x14ac:dyDescent="0.3">
      <c r="C711"/>
      <c r="D711"/>
      <c r="E711"/>
      <c r="F711"/>
    </row>
    <row r="712" spans="3:6" x14ac:dyDescent="0.3">
      <c r="C712"/>
      <c r="D712"/>
      <c r="E712"/>
      <c r="F712"/>
    </row>
    <row r="713" spans="3:6" x14ac:dyDescent="0.3">
      <c r="C713"/>
      <c r="D713"/>
      <c r="E713"/>
      <c r="F713"/>
    </row>
    <row r="714" spans="3:6" x14ac:dyDescent="0.3">
      <c r="C714"/>
      <c r="D714"/>
      <c r="E714"/>
      <c r="F714"/>
    </row>
    <row r="715" spans="3:6" x14ac:dyDescent="0.3">
      <c r="C715"/>
      <c r="D715"/>
      <c r="E715"/>
      <c r="F715"/>
    </row>
    <row r="716" spans="3:6" x14ac:dyDescent="0.3">
      <c r="C716"/>
      <c r="D716"/>
      <c r="E716"/>
      <c r="F716"/>
    </row>
    <row r="717" spans="3:6" x14ac:dyDescent="0.3">
      <c r="C717"/>
      <c r="D717"/>
      <c r="E717"/>
      <c r="F717"/>
    </row>
    <row r="718" spans="3:6" x14ac:dyDescent="0.3">
      <c r="C718"/>
      <c r="D718"/>
      <c r="E718"/>
      <c r="F718"/>
    </row>
    <row r="719" spans="3:6" x14ac:dyDescent="0.3">
      <c r="C719"/>
      <c r="D719"/>
      <c r="E719"/>
      <c r="F719"/>
    </row>
    <row r="720" spans="3:6" x14ac:dyDescent="0.3">
      <c r="C720"/>
      <c r="D720"/>
      <c r="E720"/>
      <c r="F720"/>
    </row>
    <row r="721" spans="3:6" x14ac:dyDescent="0.3">
      <c r="C721"/>
      <c r="D721"/>
      <c r="E721"/>
      <c r="F721"/>
    </row>
    <row r="722" spans="3:6" x14ac:dyDescent="0.3">
      <c r="C722"/>
      <c r="D722"/>
      <c r="E722"/>
      <c r="F722"/>
    </row>
    <row r="723" spans="3:6" x14ac:dyDescent="0.3">
      <c r="C723"/>
      <c r="D723"/>
      <c r="E723"/>
      <c r="F723"/>
    </row>
    <row r="724" spans="3:6" x14ac:dyDescent="0.3">
      <c r="C724"/>
      <c r="D724"/>
      <c r="E724"/>
      <c r="F724"/>
    </row>
    <row r="725" spans="3:6" x14ac:dyDescent="0.3">
      <c r="C725"/>
      <c r="D725"/>
      <c r="E725"/>
      <c r="F725"/>
    </row>
    <row r="726" spans="3:6" x14ac:dyDescent="0.3">
      <c r="C726"/>
      <c r="D726"/>
      <c r="E726"/>
      <c r="F726"/>
    </row>
    <row r="727" spans="3:6" x14ac:dyDescent="0.3">
      <c r="C727"/>
      <c r="D727"/>
      <c r="E727"/>
      <c r="F727"/>
    </row>
    <row r="728" spans="3:6" x14ac:dyDescent="0.3">
      <c r="C728"/>
      <c r="D728"/>
      <c r="E728"/>
      <c r="F728"/>
    </row>
    <row r="729" spans="3:6" x14ac:dyDescent="0.3">
      <c r="C729"/>
      <c r="D729"/>
      <c r="E729"/>
      <c r="F729"/>
    </row>
    <row r="730" spans="3:6" x14ac:dyDescent="0.3">
      <c r="C730"/>
      <c r="D730"/>
      <c r="E730"/>
      <c r="F730"/>
    </row>
    <row r="731" spans="3:6" x14ac:dyDescent="0.3">
      <c r="C731"/>
      <c r="D731"/>
      <c r="E731"/>
      <c r="F731"/>
    </row>
    <row r="732" spans="3:6" x14ac:dyDescent="0.3">
      <c r="C732"/>
      <c r="D732"/>
      <c r="E732"/>
      <c r="F732"/>
    </row>
    <row r="733" spans="3:6" x14ac:dyDescent="0.3">
      <c r="C733"/>
      <c r="D733"/>
      <c r="E733"/>
      <c r="F733"/>
    </row>
    <row r="734" spans="3:6" x14ac:dyDescent="0.3">
      <c r="C734"/>
      <c r="D734"/>
      <c r="E734"/>
      <c r="F734"/>
    </row>
    <row r="735" spans="3:6" x14ac:dyDescent="0.3">
      <c r="C735"/>
      <c r="D735"/>
      <c r="E735"/>
      <c r="F735"/>
    </row>
    <row r="736" spans="3:6" x14ac:dyDescent="0.3">
      <c r="C736"/>
      <c r="D736"/>
      <c r="E736"/>
      <c r="F736"/>
    </row>
    <row r="737" spans="3:6" x14ac:dyDescent="0.3">
      <c r="C737"/>
      <c r="D737"/>
      <c r="E737"/>
      <c r="F737"/>
    </row>
    <row r="738" spans="3:6" x14ac:dyDescent="0.3">
      <c r="C738"/>
      <c r="D738"/>
      <c r="E738"/>
      <c r="F738"/>
    </row>
    <row r="739" spans="3:6" x14ac:dyDescent="0.3">
      <c r="C739"/>
      <c r="D739"/>
      <c r="E739"/>
      <c r="F739"/>
    </row>
    <row r="740" spans="3:6" x14ac:dyDescent="0.3">
      <c r="C740"/>
      <c r="D740"/>
      <c r="E740"/>
      <c r="F740"/>
    </row>
    <row r="741" spans="3:6" x14ac:dyDescent="0.3">
      <c r="C741"/>
      <c r="D741"/>
      <c r="E741"/>
      <c r="F741"/>
    </row>
    <row r="742" spans="3:6" x14ac:dyDescent="0.3">
      <c r="C742"/>
      <c r="D742"/>
      <c r="E742"/>
      <c r="F742"/>
    </row>
    <row r="743" spans="3:6" x14ac:dyDescent="0.3">
      <c r="C743"/>
      <c r="D743"/>
      <c r="E743"/>
      <c r="F743"/>
    </row>
    <row r="744" spans="3:6" x14ac:dyDescent="0.3">
      <c r="C744"/>
      <c r="D744"/>
      <c r="E744"/>
      <c r="F744"/>
    </row>
    <row r="745" spans="3:6" x14ac:dyDescent="0.3">
      <c r="C745"/>
      <c r="D745"/>
      <c r="E745"/>
      <c r="F745"/>
    </row>
    <row r="746" spans="3:6" x14ac:dyDescent="0.3">
      <c r="C746"/>
      <c r="D746"/>
      <c r="E746"/>
      <c r="F746"/>
    </row>
    <row r="747" spans="3:6" x14ac:dyDescent="0.3">
      <c r="C747"/>
      <c r="D747"/>
      <c r="E747"/>
      <c r="F747"/>
    </row>
    <row r="748" spans="3:6" x14ac:dyDescent="0.3">
      <c r="C748"/>
      <c r="D748"/>
      <c r="E748"/>
      <c r="F748"/>
    </row>
    <row r="749" spans="3:6" x14ac:dyDescent="0.3">
      <c r="C749"/>
      <c r="D749"/>
      <c r="E749"/>
      <c r="F749"/>
    </row>
    <row r="750" spans="3:6" x14ac:dyDescent="0.3">
      <c r="C750"/>
      <c r="D750"/>
      <c r="E750"/>
      <c r="F750"/>
    </row>
    <row r="751" spans="3:6" x14ac:dyDescent="0.3">
      <c r="C751"/>
      <c r="D751"/>
      <c r="E751"/>
      <c r="F751"/>
    </row>
    <row r="752" spans="3:6" x14ac:dyDescent="0.3">
      <c r="C752"/>
      <c r="D752"/>
      <c r="E752"/>
      <c r="F752"/>
    </row>
    <row r="753" spans="3:6" x14ac:dyDescent="0.3">
      <c r="C753"/>
      <c r="D753"/>
      <c r="E753"/>
      <c r="F753"/>
    </row>
    <row r="754" spans="3:6" x14ac:dyDescent="0.3">
      <c r="C754"/>
      <c r="D754"/>
      <c r="E754"/>
      <c r="F754"/>
    </row>
    <row r="755" spans="3:6" x14ac:dyDescent="0.3">
      <c r="C755"/>
      <c r="D755"/>
      <c r="E755"/>
      <c r="F755"/>
    </row>
    <row r="756" spans="3:6" x14ac:dyDescent="0.3">
      <c r="C756"/>
      <c r="D756"/>
      <c r="E756"/>
      <c r="F756"/>
    </row>
    <row r="757" spans="3:6" x14ac:dyDescent="0.3">
      <c r="C757"/>
      <c r="D757"/>
      <c r="E757"/>
      <c r="F757"/>
    </row>
    <row r="758" spans="3:6" x14ac:dyDescent="0.3">
      <c r="C758"/>
      <c r="D758"/>
      <c r="E758"/>
      <c r="F758"/>
    </row>
    <row r="759" spans="3:6" x14ac:dyDescent="0.3">
      <c r="C759"/>
      <c r="D759"/>
      <c r="E759"/>
      <c r="F759"/>
    </row>
    <row r="760" spans="3:6" x14ac:dyDescent="0.3">
      <c r="C760"/>
      <c r="D760"/>
      <c r="E760"/>
      <c r="F760"/>
    </row>
    <row r="761" spans="3:6" x14ac:dyDescent="0.3">
      <c r="C761"/>
      <c r="D761"/>
      <c r="E761"/>
      <c r="F761"/>
    </row>
    <row r="762" spans="3:6" x14ac:dyDescent="0.3">
      <c r="C762"/>
      <c r="D762"/>
      <c r="E762"/>
      <c r="F762"/>
    </row>
    <row r="763" spans="3:6" x14ac:dyDescent="0.3">
      <c r="C763"/>
      <c r="D763"/>
      <c r="E763"/>
      <c r="F763"/>
    </row>
    <row r="764" spans="3:6" x14ac:dyDescent="0.3">
      <c r="C764"/>
      <c r="D764"/>
      <c r="E764"/>
      <c r="F764"/>
    </row>
    <row r="765" spans="3:6" x14ac:dyDescent="0.3">
      <c r="C765"/>
      <c r="D765"/>
      <c r="E765"/>
      <c r="F765"/>
    </row>
    <row r="766" spans="3:6" x14ac:dyDescent="0.3">
      <c r="C766"/>
      <c r="D766"/>
      <c r="E766"/>
      <c r="F766"/>
    </row>
    <row r="767" spans="3:6" x14ac:dyDescent="0.3">
      <c r="C767"/>
      <c r="D767"/>
      <c r="E767"/>
      <c r="F767"/>
    </row>
    <row r="768" spans="3:6" x14ac:dyDescent="0.3">
      <c r="C768"/>
      <c r="D768"/>
      <c r="E768"/>
      <c r="F768"/>
    </row>
    <row r="769" spans="3:6" x14ac:dyDescent="0.3">
      <c r="C769"/>
      <c r="D769"/>
      <c r="E769"/>
      <c r="F769"/>
    </row>
    <row r="770" spans="3:6" x14ac:dyDescent="0.3">
      <c r="C770"/>
      <c r="D770"/>
      <c r="E770"/>
      <c r="F770"/>
    </row>
    <row r="771" spans="3:6" x14ac:dyDescent="0.3">
      <c r="C771"/>
      <c r="D771"/>
      <c r="E771"/>
      <c r="F771"/>
    </row>
    <row r="772" spans="3:6" x14ac:dyDescent="0.3">
      <c r="C772"/>
      <c r="D772"/>
      <c r="E772"/>
      <c r="F772"/>
    </row>
    <row r="773" spans="3:6" x14ac:dyDescent="0.3">
      <c r="C773"/>
      <c r="D773"/>
      <c r="E773"/>
      <c r="F773"/>
    </row>
    <row r="774" spans="3:6" x14ac:dyDescent="0.3">
      <c r="C774"/>
      <c r="D774"/>
      <c r="E774"/>
      <c r="F774"/>
    </row>
    <row r="775" spans="3:6" x14ac:dyDescent="0.3">
      <c r="C775"/>
      <c r="D775"/>
      <c r="E775"/>
      <c r="F775"/>
    </row>
    <row r="776" spans="3:6" x14ac:dyDescent="0.3">
      <c r="C776"/>
      <c r="D776"/>
      <c r="E776"/>
      <c r="F776"/>
    </row>
    <row r="777" spans="3:6" x14ac:dyDescent="0.3">
      <c r="C777"/>
      <c r="D777"/>
      <c r="E777"/>
      <c r="F777"/>
    </row>
    <row r="778" spans="3:6" x14ac:dyDescent="0.3">
      <c r="C778"/>
      <c r="D778"/>
      <c r="E778"/>
      <c r="F778"/>
    </row>
    <row r="779" spans="3:6" x14ac:dyDescent="0.3">
      <c r="C779"/>
      <c r="D779"/>
      <c r="E779"/>
      <c r="F779"/>
    </row>
    <row r="780" spans="3:6" x14ac:dyDescent="0.3">
      <c r="C780"/>
      <c r="D780"/>
      <c r="E780"/>
      <c r="F780"/>
    </row>
    <row r="781" spans="3:6" x14ac:dyDescent="0.3">
      <c r="C781"/>
      <c r="D781"/>
      <c r="E781"/>
      <c r="F781"/>
    </row>
    <row r="782" spans="3:6" x14ac:dyDescent="0.3">
      <c r="C782"/>
      <c r="D782"/>
      <c r="E782"/>
      <c r="F782"/>
    </row>
    <row r="783" spans="3:6" x14ac:dyDescent="0.3">
      <c r="C783"/>
      <c r="D783"/>
      <c r="E783"/>
      <c r="F783"/>
    </row>
    <row r="784" spans="3:6" x14ac:dyDescent="0.3">
      <c r="C784"/>
      <c r="D784"/>
      <c r="E784"/>
      <c r="F784"/>
    </row>
    <row r="785" spans="3:6" x14ac:dyDescent="0.3">
      <c r="C785"/>
      <c r="D785"/>
      <c r="E785"/>
      <c r="F785"/>
    </row>
    <row r="786" spans="3:6" x14ac:dyDescent="0.3">
      <c r="C786"/>
      <c r="D786"/>
      <c r="E786"/>
      <c r="F786"/>
    </row>
    <row r="787" spans="3:6" x14ac:dyDescent="0.3">
      <c r="C787"/>
      <c r="D787"/>
      <c r="E787"/>
      <c r="F787"/>
    </row>
    <row r="788" spans="3:6" x14ac:dyDescent="0.3">
      <c r="C788"/>
      <c r="D788"/>
      <c r="E788"/>
      <c r="F788"/>
    </row>
    <row r="789" spans="3:6" x14ac:dyDescent="0.3">
      <c r="C789"/>
      <c r="D789"/>
      <c r="E789"/>
      <c r="F789"/>
    </row>
    <row r="790" spans="3:6" x14ac:dyDescent="0.3">
      <c r="C790"/>
      <c r="D790"/>
      <c r="E790"/>
      <c r="F790"/>
    </row>
    <row r="791" spans="3:6" x14ac:dyDescent="0.3">
      <c r="C791"/>
      <c r="D791"/>
      <c r="E791"/>
      <c r="F791"/>
    </row>
    <row r="792" spans="3:6" x14ac:dyDescent="0.3">
      <c r="C792"/>
      <c r="D792"/>
      <c r="E792"/>
      <c r="F792"/>
    </row>
    <row r="793" spans="3:6" x14ac:dyDescent="0.3">
      <c r="C793"/>
      <c r="D793"/>
      <c r="E793"/>
      <c r="F793"/>
    </row>
    <row r="794" spans="3:6" x14ac:dyDescent="0.3">
      <c r="C794"/>
      <c r="D794"/>
      <c r="E794"/>
      <c r="F794"/>
    </row>
    <row r="795" spans="3:6" x14ac:dyDescent="0.3">
      <c r="C795"/>
      <c r="D795"/>
      <c r="E795"/>
      <c r="F795"/>
    </row>
    <row r="796" spans="3:6" x14ac:dyDescent="0.3">
      <c r="C796"/>
      <c r="D796"/>
      <c r="E796"/>
      <c r="F796"/>
    </row>
    <row r="797" spans="3:6" x14ac:dyDescent="0.3">
      <c r="C797"/>
      <c r="D797"/>
      <c r="E797"/>
      <c r="F797"/>
    </row>
    <row r="798" spans="3:6" x14ac:dyDescent="0.3">
      <c r="C798"/>
      <c r="D798"/>
      <c r="E798"/>
      <c r="F798"/>
    </row>
    <row r="799" spans="3:6" x14ac:dyDescent="0.3">
      <c r="C799"/>
      <c r="D799"/>
      <c r="E799"/>
      <c r="F799"/>
    </row>
    <row r="800" spans="3:6" x14ac:dyDescent="0.3">
      <c r="C800"/>
      <c r="D800"/>
      <c r="E800"/>
      <c r="F800"/>
    </row>
    <row r="801" spans="3:6" x14ac:dyDescent="0.3">
      <c r="C801"/>
      <c r="D801"/>
      <c r="E801"/>
      <c r="F801"/>
    </row>
    <row r="802" spans="3:6" x14ac:dyDescent="0.3">
      <c r="C802"/>
      <c r="D802"/>
      <c r="E802"/>
      <c r="F802"/>
    </row>
    <row r="803" spans="3:6" x14ac:dyDescent="0.3">
      <c r="C803"/>
      <c r="D803"/>
      <c r="E803"/>
      <c r="F803"/>
    </row>
    <row r="804" spans="3:6" x14ac:dyDescent="0.3">
      <c r="C804"/>
      <c r="D804"/>
      <c r="E804"/>
      <c r="F804"/>
    </row>
    <row r="805" spans="3:6" x14ac:dyDescent="0.3">
      <c r="C805"/>
      <c r="D805"/>
      <c r="E805"/>
      <c r="F805"/>
    </row>
    <row r="806" spans="3:6" x14ac:dyDescent="0.3">
      <c r="C806"/>
      <c r="D806"/>
      <c r="E806"/>
      <c r="F806"/>
    </row>
    <row r="807" spans="3:6" x14ac:dyDescent="0.3">
      <c r="C807"/>
      <c r="D807"/>
      <c r="E807"/>
      <c r="F807"/>
    </row>
    <row r="808" spans="3:6" x14ac:dyDescent="0.3">
      <c r="C808"/>
      <c r="D808"/>
      <c r="E808"/>
      <c r="F808"/>
    </row>
    <row r="809" spans="3:6" x14ac:dyDescent="0.3">
      <c r="C809"/>
      <c r="D809"/>
      <c r="E809"/>
      <c r="F809"/>
    </row>
    <row r="810" spans="3:6" x14ac:dyDescent="0.3">
      <c r="C810"/>
      <c r="D810"/>
      <c r="E810"/>
      <c r="F810"/>
    </row>
    <row r="811" spans="3:6" x14ac:dyDescent="0.3">
      <c r="C811"/>
      <c r="D811"/>
      <c r="E811"/>
      <c r="F811"/>
    </row>
    <row r="812" spans="3:6" x14ac:dyDescent="0.3">
      <c r="C812"/>
      <c r="D812"/>
      <c r="E812"/>
      <c r="F812"/>
    </row>
    <row r="813" spans="3:6" x14ac:dyDescent="0.3">
      <c r="C813"/>
      <c r="D813"/>
      <c r="E813"/>
      <c r="F813"/>
    </row>
    <row r="814" spans="3:6" x14ac:dyDescent="0.3">
      <c r="C814"/>
      <c r="D814"/>
      <c r="E814"/>
      <c r="F814"/>
    </row>
    <row r="815" spans="3:6" x14ac:dyDescent="0.3">
      <c r="C815"/>
      <c r="D815"/>
      <c r="E815"/>
      <c r="F815"/>
    </row>
    <row r="816" spans="3:6" x14ac:dyDescent="0.3">
      <c r="C816"/>
      <c r="D816"/>
      <c r="E816"/>
      <c r="F816"/>
    </row>
    <row r="817" spans="3:6" x14ac:dyDescent="0.3">
      <c r="C817"/>
      <c r="D817"/>
      <c r="E817"/>
      <c r="F817"/>
    </row>
    <row r="818" spans="3:6" x14ac:dyDescent="0.3">
      <c r="C818"/>
      <c r="D818"/>
      <c r="E818"/>
      <c r="F818"/>
    </row>
    <row r="819" spans="3:6" x14ac:dyDescent="0.3">
      <c r="C819"/>
      <c r="D819"/>
      <c r="E819"/>
      <c r="F819"/>
    </row>
    <row r="820" spans="3:6" x14ac:dyDescent="0.3">
      <c r="C820"/>
      <c r="D820"/>
      <c r="E820"/>
      <c r="F820"/>
    </row>
    <row r="821" spans="3:6" x14ac:dyDescent="0.3">
      <c r="C821"/>
      <c r="D821"/>
      <c r="E821"/>
      <c r="F821"/>
    </row>
    <row r="822" spans="3:6" x14ac:dyDescent="0.3">
      <c r="C822"/>
      <c r="D822"/>
      <c r="E822"/>
      <c r="F822"/>
    </row>
    <row r="823" spans="3:6" x14ac:dyDescent="0.3">
      <c r="C823"/>
      <c r="D823"/>
      <c r="E823"/>
      <c r="F823"/>
    </row>
    <row r="824" spans="3:6" x14ac:dyDescent="0.3">
      <c r="C824"/>
      <c r="D824"/>
      <c r="E824"/>
      <c r="F824"/>
    </row>
    <row r="825" spans="3:6" x14ac:dyDescent="0.3">
      <c r="C825"/>
      <c r="D825"/>
      <c r="E825"/>
      <c r="F825"/>
    </row>
    <row r="826" spans="3:6" x14ac:dyDescent="0.3">
      <c r="C826"/>
      <c r="D826"/>
      <c r="E826"/>
      <c r="F826"/>
    </row>
    <row r="827" spans="3:6" x14ac:dyDescent="0.3">
      <c r="C827"/>
      <c r="D827"/>
      <c r="E827"/>
      <c r="F827"/>
    </row>
    <row r="828" spans="3:6" x14ac:dyDescent="0.3">
      <c r="C828"/>
      <c r="D828"/>
      <c r="E828"/>
      <c r="F828"/>
    </row>
    <row r="829" spans="3:6" x14ac:dyDescent="0.3">
      <c r="C829"/>
      <c r="D829"/>
      <c r="E829"/>
      <c r="F829"/>
    </row>
    <row r="830" spans="3:6" x14ac:dyDescent="0.3">
      <c r="C830"/>
      <c r="D830"/>
      <c r="E830"/>
      <c r="F830"/>
    </row>
    <row r="831" spans="3:6" x14ac:dyDescent="0.3">
      <c r="C831"/>
      <c r="D831"/>
      <c r="E831"/>
      <c r="F831"/>
    </row>
    <row r="832" spans="3:6" x14ac:dyDescent="0.3">
      <c r="C832"/>
      <c r="D832"/>
      <c r="E832"/>
      <c r="F832"/>
    </row>
    <row r="833" spans="3:6" x14ac:dyDescent="0.3">
      <c r="C833"/>
      <c r="D833"/>
      <c r="E833"/>
      <c r="F833"/>
    </row>
    <row r="834" spans="3:6" x14ac:dyDescent="0.3">
      <c r="C834"/>
      <c r="D834"/>
      <c r="E834"/>
      <c r="F834"/>
    </row>
    <row r="835" spans="3:6" x14ac:dyDescent="0.3">
      <c r="C835"/>
      <c r="D835"/>
      <c r="E835"/>
      <c r="F835"/>
    </row>
    <row r="836" spans="3:6" x14ac:dyDescent="0.3">
      <c r="C836"/>
      <c r="D836"/>
      <c r="E836"/>
      <c r="F836"/>
    </row>
    <row r="837" spans="3:6" x14ac:dyDescent="0.3">
      <c r="C837"/>
      <c r="D837"/>
      <c r="E837"/>
      <c r="F837"/>
    </row>
    <row r="838" spans="3:6" x14ac:dyDescent="0.3">
      <c r="C838"/>
      <c r="D838"/>
      <c r="E838"/>
      <c r="F838"/>
    </row>
    <row r="839" spans="3:6" x14ac:dyDescent="0.3">
      <c r="C839"/>
      <c r="D839"/>
      <c r="E839"/>
      <c r="F839"/>
    </row>
    <row r="840" spans="3:6" x14ac:dyDescent="0.3">
      <c r="C840"/>
      <c r="D840"/>
      <c r="E840"/>
      <c r="F840"/>
    </row>
    <row r="841" spans="3:6" x14ac:dyDescent="0.3">
      <c r="C841"/>
      <c r="D841"/>
      <c r="E841"/>
      <c r="F841"/>
    </row>
    <row r="842" spans="3:6" x14ac:dyDescent="0.3">
      <c r="C842"/>
      <c r="D842"/>
      <c r="E842"/>
      <c r="F842"/>
    </row>
    <row r="843" spans="3:6" x14ac:dyDescent="0.3">
      <c r="C843"/>
      <c r="D843"/>
      <c r="E843"/>
      <c r="F843"/>
    </row>
    <row r="844" spans="3:6" x14ac:dyDescent="0.3">
      <c r="C844"/>
      <c r="D844"/>
      <c r="E844"/>
      <c r="F844"/>
    </row>
    <row r="845" spans="3:6" x14ac:dyDescent="0.3">
      <c r="C845"/>
      <c r="D845"/>
      <c r="E845"/>
      <c r="F845"/>
    </row>
    <row r="846" spans="3:6" x14ac:dyDescent="0.3">
      <c r="C846"/>
      <c r="D846"/>
      <c r="E846"/>
      <c r="F846"/>
    </row>
    <row r="847" spans="3:6" x14ac:dyDescent="0.3">
      <c r="C847"/>
      <c r="D847"/>
      <c r="E847"/>
      <c r="F847"/>
    </row>
    <row r="848" spans="3:6" x14ac:dyDescent="0.3">
      <c r="C848"/>
      <c r="D848"/>
      <c r="E848"/>
      <c r="F848"/>
    </row>
    <row r="849" spans="3:6" x14ac:dyDescent="0.3">
      <c r="C849"/>
      <c r="D849"/>
      <c r="E849"/>
      <c r="F849"/>
    </row>
    <row r="850" spans="3:6" x14ac:dyDescent="0.3">
      <c r="C850"/>
      <c r="D850"/>
      <c r="E850"/>
      <c r="F850"/>
    </row>
    <row r="851" spans="3:6" x14ac:dyDescent="0.3">
      <c r="C851"/>
      <c r="D851"/>
      <c r="E851"/>
      <c r="F851"/>
    </row>
    <row r="852" spans="3:6" x14ac:dyDescent="0.3">
      <c r="C852"/>
      <c r="D852"/>
      <c r="E852"/>
      <c r="F852"/>
    </row>
    <row r="853" spans="3:6" x14ac:dyDescent="0.3">
      <c r="C853"/>
      <c r="D853"/>
      <c r="E853"/>
      <c r="F853"/>
    </row>
    <row r="854" spans="3:6" x14ac:dyDescent="0.3">
      <c r="C854"/>
      <c r="D854"/>
      <c r="E854"/>
      <c r="F854"/>
    </row>
    <row r="855" spans="3:6" x14ac:dyDescent="0.3">
      <c r="C855"/>
      <c r="D855"/>
      <c r="E855"/>
      <c r="F855"/>
    </row>
    <row r="856" spans="3:6" x14ac:dyDescent="0.3">
      <c r="C856"/>
      <c r="D856"/>
      <c r="E856"/>
      <c r="F856"/>
    </row>
    <row r="857" spans="3:6" x14ac:dyDescent="0.3">
      <c r="C857"/>
      <c r="D857"/>
      <c r="E857"/>
      <c r="F857"/>
    </row>
    <row r="858" spans="3:6" x14ac:dyDescent="0.3">
      <c r="C858"/>
      <c r="D858"/>
      <c r="E858"/>
      <c r="F858"/>
    </row>
    <row r="859" spans="3:6" x14ac:dyDescent="0.3">
      <c r="C859"/>
      <c r="D859"/>
      <c r="E859"/>
      <c r="F859"/>
    </row>
    <row r="860" spans="3:6" x14ac:dyDescent="0.3">
      <c r="C860"/>
      <c r="D860"/>
      <c r="E860"/>
      <c r="F860"/>
    </row>
    <row r="861" spans="3:6" x14ac:dyDescent="0.3">
      <c r="C861"/>
      <c r="D861"/>
      <c r="E861"/>
      <c r="F861"/>
    </row>
    <row r="862" spans="3:6" x14ac:dyDescent="0.3">
      <c r="C862"/>
      <c r="D862"/>
      <c r="E862"/>
      <c r="F862"/>
    </row>
    <row r="863" spans="3:6" x14ac:dyDescent="0.3">
      <c r="C863"/>
      <c r="D863"/>
      <c r="E863"/>
      <c r="F863"/>
    </row>
    <row r="864" spans="3:6" x14ac:dyDescent="0.3">
      <c r="C864"/>
      <c r="D864"/>
      <c r="E864"/>
      <c r="F864"/>
    </row>
    <row r="865" spans="3:6" x14ac:dyDescent="0.3">
      <c r="C865"/>
      <c r="D865"/>
      <c r="E865"/>
      <c r="F865"/>
    </row>
    <row r="866" spans="3:6" x14ac:dyDescent="0.3">
      <c r="C866"/>
      <c r="D866"/>
      <c r="E866"/>
      <c r="F866"/>
    </row>
    <row r="867" spans="3:6" x14ac:dyDescent="0.3">
      <c r="C867"/>
      <c r="D867"/>
      <c r="E867"/>
      <c r="F867"/>
    </row>
    <row r="868" spans="3:6" x14ac:dyDescent="0.3">
      <c r="C868"/>
      <c r="D868"/>
      <c r="E868"/>
      <c r="F868"/>
    </row>
    <row r="869" spans="3:6" x14ac:dyDescent="0.3">
      <c r="C869"/>
      <c r="D869"/>
      <c r="E869"/>
      <c r="F869"/>
    </row>
    <row r="870" spans="3:6" x14ac:dyDescent="0.3">
      <c r="C870"/>
      <c r="D870"/>
      <c r="E870"/>
      <c r="F870"/>
    </row>
    <row r="871" spans="3:6" x14ac:dyDescent="0.3">
      <c r="C871"/>
      <c r="D871"/>
      <c r="E871"/>
      <c r="F871"/>
    </row>
    <row r="872" spans="3:6" x14ac:dyDescent="0.3">
      <c r="C872"/>
      <c r="D872"/>
      <c r="E872"/>
      <c r="F872"/>
    </row>
    <row r="873" spans="3:6" x14ac:dyDescent="0.3">
      <c r="C873"/>
      <c r="D873"/>
      <c r="E873"/>
      <c r="F873"/>
    </row>
    <row r="874" spans="3:6" x14ac:dyDescent="0.3">
      <c r="C874"/>
      <c r="D874"/>
      <c r="E874"/>
      <c r="F874"/>
    </row>
    <row r="875" spans="3:6" x14ac:dyDescent="0.3">
      <c r="C875"/>
      <c r="D875"/>
      <c r="E875"/>
      <c r="F875"/>
    </row>
    <row r="876" spans="3:6" x14ac:dyDescent="0.3">
      <c r="C876"/>
      <c r="D876"/>
      <c r="E876"/>
      <c r="F876"/>
    </row>
    <row r="877" spans="3:6" x14ac:dyDescent="0.3">
      <c r="C877"/>
      <c r="D877"/>
      <c r="E877"/>
      <c r="F877"/>
    </row>
    <row r="878" spans="3:6" x14ac:dyDescent="0.3">
      <c r="C878"/>
      <c r="D878"/>
      <c r="E878"/>
      <c r="F878"/>
    </row>
    <row r="879" spans="3:6" x14ac:dyDescent="0.3">
      <c r="C879"/>
      <c r="D879"/>
      <c r="E879"/>
      <c r="F879"/>
    </row>
    <row r="880" spans="3:6" x14ac:dyDescent="0.3">
      <c r="C880"/>
      <c r="D880"/>
      <c r="E880"/>
      <c r="F880"/>
    </row>
    <row r="881" spans="3:6" x14ac:dyDescent="0.3">
      <c r="C881"/>
      <c r="D881"/>
      <c r="E881"/>
      <c r="F881"/>
    </row>
    <row r="882" spans="3:6" x14ac:dyDescent="0.3">
      <c r="C882"/>
      <c r="D882"/>
      <c r="E882"/>
      <c r="F882"/>
    </row>
    <row r="883" spans="3:6" x14ac:dyDescent="0.3">
      <c r="C883"/>
      <c r="D883"/>
      <c r="E883"/>
      <c r="F883"/>
    </row>
    <row r="884" spans="3:6" x14ac:dyDescent="0.3">
      <c r="C884"/>
      <c r="D884"/>
      <c r="E884"/>
      <c r="F884"/>
    </row>
    <row r="885" spans="3:6" x14ac:dyDescent="0.3">
      <c r="C885"/>
      <c r="D885"/>
      <c r="E885"/>
      <c r="F885"/>
    </row>
    <row r="886" spans="3:6" x14ac:dyDescent="0.3">
      <c r="C886"/>
      <c r="D886"/>
      <c r="E886"/>
      <c r="F886"/>
    </row>
    <row r="887" spans="3:6" x14ac:dyDescent="0.3">
      <c r="C887"/>
      <c r="D887"/>
      <c r="E887"/>
      <c r="F887"/>
    </row>
    <row r="888" spans="3:6" x14ac:dyDescent="0.3">
      <c r="C888"/>
      <c r="D888"/>
      <c r="E888"/>
      <c r="F888"/>
    </row>
    <row r="889" spans="3:6" x14ac:dyDescent="0.3">
      <c r="C889"/>
      <c r="D889"/>
      <c r="E889"/>
      <c r="F889"/>
    </row>
    <row r="890" spans="3:6" x14ac:dyDescent="0.3">
      <c r="C890"/>
      <c r="D890"/>
      <c r="E890"/>
      <c r="F890"/>
    </row>
    <row r="891" spans="3:6" x14ac:dyDescent="0.3">
      <c r="C891"/>
      <c r="D891"/>
      <c r="E891"/>
      <c r="F891"/>
    </row>
    <row r="892" spans="3:6" x14ac:dyDescent="0.3">
      <c r="C892"/>
      <c r="D892"/>
      <c r="E892"/>
      <c r="F892"/>
    </row>
    <row r="893" spans="3:6" x14ac:dyDescent="0.3">
      <c r="C893"/>
      <c r="D893"/>
      <c r="E893"/>
      <c r="F893"/>
    </row>
    <row r="894" spans="3:6" x14ac:dyDescent="0.3">
      <c r="C894"/>
      <c r="D894"/>
      <c r="E894"/>
      <c r="F894"/>
    </row>
    <row r="895" spans="3:6" x14ac:dyDescent="0.3">
      <c r="C895"/>
      <c r="D895"/>
      <c r="E895"/>
      <c r="F895"/>
    </row>
    <row r="896" spans="3:6" x14ac:dyDescent="0.3">
      <c r="C896"/>
      <c r="D896"/>
      <c r="E896"/>
      <c r="F896"/>
    </row>
    <row r="897" spans="3:6" x14ac:dyDescent="0.3">
      <c r="C897"/>
      <c r="D897"/>
      <c r="E897"/>
      <c r="F897"/>
    </row>
    <row r="898" spans="3:6" x14ac:dyDescent="0.3">
      <c r="C898"/>
      <c r="D898"/>
      <c r="E898"/>
      <c r="F898"/>
    </row>
    <row r="899" spans="3:6" x14ac:dyDescent="0.3">
      <c r="C899"/>
      <c r="D899"/>
      <c r="E899"/>
      <c r="F899"/>
    </row>
    <row r="900" spans="3:6" x14ac:dyDescent="0.3">
      <c r="C900"/>
      <c r="D900"/>
      <c r="E900"/>
      <c r="F900"/>
    </row>
    <row r="901" spans="3:6" x14ac:dyDescent="0.3">
      <c r="C901"/>
      <c r="D901"/>
      <c r="E901"/>
      <c r="F901"/>
    </row>
    <row r="902" spans="3:6" x14ac:dyDescent="0.3">
      <c r="C902"/>
      <c r="D902"/>
      <c r="E902"/>
      <c r="F902"/>
    </row>
    <row r="903" spans="3:6" x14ac:dyDescent="0.3">
      <c r="C903"/>
      <c r="D903"/>
      <c r="E903"/>
      <c r="F903"/>
    </row>
    <row r="904" spans="3:6" x14ac:dyDescent="0.3">
      <c r="C904"/>
      <c r="D904"/>
      <c r="E904"/>
      <c r="F904"/>
    </row>
    <row r="905" spans="3:6" x14ac:dyDescent="0.3">
      <c r="C905"/>
      <c r="D905"/>
      <c r="E905"/>
      <c r="F905"/>
    </row>
    <row r="906" spans="3:6" x14ac:dyDescent="0.3">
      <c r="C906"/>
      <c r="D906"/>
      <c r="E906"/>
      <c r="F906"/>
    </row>
    <row r="907" spans="3:6" x14ac:dyDescent="0.3">
      <c r="C907"/>
      <c r="D907"/>
      <c r="E907"/>
      <c r="F907"/>
    </row>
    <row r="908" spans="3:6" x14ac:dyDescent="0.3">
      <c r="C908"/>
      <c r="D908"/>
      <c r="E908"/>
      <c r="F908"/>
    </row>
    <row r="909" spans="3:6" x14ac:dyDescent="0.3">
      <c r="C909"/>
      <c r="D909"/>
      <c r="E909"/>
      <c r="F909"/>
    </row>
    <row r="910" spans="3:6" x14ac:dyDescent="0.3">
      <c r="C910"/>
      <c r="D910"/>
      <c r="E910"/>
      <c r="F910"/>
    </row>
    <row r="911" spans="3:6" x14ac:dyDescent="0.3">
      <c r="C911"/>
      <c r="D911"/>
      <c r="E911"/>
      <c r="F911"/>
    </row>
    <row r="912" spans="3:6" x14ac:dyDescent="0.3">
      <c r="C912"/>
      <c r="D912"/>
      <c r="E912"/>
      <c r="F912"/>
    </row>
    <row r="913" spans="3:6" x14ac:dyDescent="0.3">
      <c r="C913"/>
      <c r="D913"/>
      <c r="E913"/>
      <c r="F913"/>
    </row>
    <row r="914" spans="3:6" x14ac:dyDescent="0.3">
      <c r="C914"/>
      <c r="D914"/>
      <c r="E914"/>
      <c r="F914"/>
    </row>
    <row r="915" spans="3:6" x14ac:dyDescent="0.3">
      <c r="C915"/>
      <c r="D915"/>
      <c r="E915"/>
      <c r="F915"/>
    </row>
    <row r="916" spans="3:6" x14ac:dyDescent="0.3">
      <c r="C916"/>
      <c r="D916"/>
      <c r="E916"/>
      <c r="F916"/>
    </row>
    <row r="917" spans="3:6" x14ac:dyDescent="0.3">
      <c r="C917"/>
      <c r="D917"/>
      <c r="E917"/>
      <c r="F917"/>
    </row>
    <row r="918" spans="3:6" x14ac:dyDescent="0.3">
      <c r="C918"/>
      <c r="D918"/>
      <c r="E918"/>
      <c r="F918"/>
    </row>
    <row r="919" spans="3:6" x14ac:dyDescent="0.3">
      <c r="C919"/>
      <c r="D919"/>
      <c r="E919"/>
      <c r="F919"/>
    </row>
    <row r="920" spans="3:6" x14ac:dyDescent="0.3">
      <c r="C920"/>
      <c r="D920"/>
      <c r="E920"/>
      <c r="F920"/>
    </row>
    <row r="921" spans="3:6" x14ac:dyDescent="0.3">
      <c r="C921"/>
      <c r="D921"/>
      <c r="E921"/>
      <c r="F921"/>
    </row>
    <row r="922" spans="3:6" x14ac:dyDescent="0.3">
      <c r="C922"/>
      <c r="D922"/>
      <c r="E922"/>
      <c r="F922"/>
    </row>
    <row r="923" spans="3:6" x14ac:dyDescent="0.3">
      <c r="C923"/>
      <c r="D923"/>
      <c r="E923"/>
      <c r="F923"/>
    </row>
    <row r="924" spans="3:6" x14ac:dyDescent="0.3">
      <c r="C924"/>
      <c r="D924"/>
      <c r="E924"/>
      <c r="F924"/>
    </row>
    <row r="925" spans="3:6" x14ac:dyDescent="0.3">
      <c r="C925"/>
      <c r="D925"/>
      <c r="E925"/>
      <c r="F925"/>
    </row>
    <row r="926" spans="3:6" x14ac:dyDescent="0.3">
      <c r="C926"/>
      <c r="D926"/>
      <c r="E926"/>
      <c r="F926"/>
    </row>
    <row r="927" spans="3:6" x14ac:dyDescent="0.3">
      <c r="C927"/>
      <c r="D927"/>
      <c r="E927"/>
      <c r="F927"/>
    </row>
    <row r="928" spans="3:6" x14ac:dyDescent="0.3">
      <c r="C928"/>
      <c r="D928"/>
      <c r="E928"/>
      <c r="F928"/>
    </row>
    <row r="929" spans="3:6" x14ac:dyDescent="0.3">
      <c r="C929"/>
      <c r="D929"/>
      <c r="E929"/>
      <c r="F929"/>
    </row>
    <row r="930" spans="3:6" x14ac:dyDescent="0.3">
      <c r="C930"/>
      <c r="D930"/>
      <c r="E930"/>
      <c r="F930"/>
    </row>
    <row r="931" spans="3:6" x14ac:dyDescent="0.3">
      <c r="C931"/>
      <c r="D931"/>
      <c r="E931"/>
      <c r="F931"/>
    </row>
    <row r="932" spans="3:6" x14ac:dyDescent="0.3">
      <c r="C932"/>
      <c r="D932"/>
      <c r="E932"/>
      <c r="F932"/>
    </row>
    <row r="933" spans="3:6" x14ac:dyDescent="0.3">
      <c r="C933"/>
      <c r="D933"/>
      <c r="E933"/>
      <c r="F933"/>
    </row>
    <row r="934" spans="3:6" x14ac:dyDescent="0.3">
      <c r="C934"/>
      <c r="D934"/>
      <c r="E934"/>
      <c r="F934"/>
    </row>
    <row r="935" spans="3:6" x14ac:dyDescent="0.3">
      <c r="C935"/>
      <c r="D935"/>
      <c r="E935"/>
      <c r="F935"/>
    </row>
    <row r="936" spans="3:6" x14ac:dyDescent="0.3">
      <c r="C936"/>
      <c r="D936"/>
      <c r="E936"/>
      <c r="F936"/>
    </row>
    <row r="937" spans="3:6" x14ac:dyDescent="0.3">
      <c r="C937"/>
      <c r="D937"/>
      <c r="E937"/>
      <c r="F937"/>
    </row>
    <row r="938" spans="3:6" x14ac:dyDescent="0.3">
      <c r="C938"/>
      <c r="D938"/>
      <c r="E938"/>
      <c r="F938"/>
    </row>
    <row r="939" spans="3:6" x14ac:dyDescent="0.3">
      <c r="C939"/>
      <c r="D939"/>
      <c r="E939"/>
      <c r="F939"/>
    </row>
    <row r="940" spans="3:6" x14ac:dyDescent="0.3">
      <c r="C940"/>
      <c r="D940"/>
      <c r="E940"/>
      <c r="F940"/>
    </row>
    <row r="941" spans="3:6" x14ac:dyDescent="0.3">
      <c r="C941"/>
      <c r="D941"/>
      <c r="E941"/>
      <c r="F941"/>
    </row>
    <row r="942" spans="3:6" x14ac:dyDescent="0.3">
      <c r="C942"/>
      <c r="D942"/>
      <c r="E942"/>
      <c r="F942"/>
    </row>
    <row r="943" spans="3:6" x14ac:dyDescent="0.3">
      <c r="C943"/>
      <c r="D943"/>
      <c r="E943"/>
      <c r="F943"/>
    </row>
    <row r="944" spans="3:6" x14ac:dyDescent="0.3">
      <c r="C944"/>
      <c r="D944"/>
      <c r="E944"/>
      <c r="F944"/>
    </row>
    <row r="945" spans="3:6" x14ac:dyDescent="0.3">
      <c r="C945"/>
      <c r="D945"/>
      <c r="E945"/>
      <c r="F945"/>
    </row>
    <row r="946" spans="3:6" x14ac:dyDescent="0.3">
      <c r="C946"/>
      <c r="D946"/>
      <c r="E946"/>
      <c r="F946"/>
    </row>
    <row r="947" spans="3:6" x14ac:dyDescent="0.3">
      <c r="C947"/>
      <c r="D947"/>
      <c r="E947"/>
      <c r="F947"/>
    </row>
    <row r="948" spans="3:6" x14ac:dyDescent="0.3">
      <c r="C948"/>
      <c r="D948"/>
      <c r="E948"/>
      <c r="F948"/>
    </row>
    <row r="949" spans="3:6" x14ac:dyDescent="0.3">
      <c r="C949"/>
      <c r="D949"/>
      <c r="E949"/>
      <c r="F949"/>
    </row>
    <row r="950" spans="3:6" x14ac:dyDescent="0.3">
      <c r="C950"/>
      <c r="D950"/>
      <c r="E950"/>
      <c r="F950"/>
    </row>
    <row r="951" spans="3:6" x14ac:dyDescent="0.3">
      <c r="C951"/>
      <c r="D951"/>
      <c r="E951"/>
      <c r="F951"/>
    </row>
    <row r="952" spans="3:6" x14ac:dyDescent="0.3">
      <c r="C952"/>
      <c r="D952"/>
      <c r="E952"/>
      <c r="F952"/>
    </row>
    <row r="953" spans="3:6" x14ac:dyDescent="0.3">
      <c r="C953"/>
      <c r="D953"/>
      <c r="E953"/>
      <c r="F953"/>
    </row>
    <row r="954" spans="3:6" x14ac:dyDescent="0.3">
      <c r="C954"/>
      <c r="D954"/>
      <c r="E954"/>
      <c r="F954"/>
    </row>
    <row r="955" spans="3:6" x14ac:dyDescent="0.3">
      <c r="C955"/>
      <c r="D955"/>
      <c r="E955"/>
      <c r="F955"/>
    </row>
    <row r="956" spans="3:6" x14ac:dyDescent="0.3">
      <c r="C956"/>
      <c r="D956"/>
      <c r="E956"/>
      <c r="F956"/>
    </row>
    <row r="957" spans="3:6" x14ac:dyDescent="0.3">
      <c r="C957"/>
      <c r="D957"/>
      <c r="E957"/>
      <c r="F957"/>
    </row>
    <row r="958" spans="3:6" x14ac:dyDescent="0.3">
      <c r="C958"/>
      <c r="D958"/>
      <c r="E958"/>
      <c r="F958"/>
    </row>
    <row r="959" spans="3:6" x14ac:dyDescent="0.3">
      <c r="C959"/>
      <c r="D959"/>
      <c r="E959"/>
      <c r="F959"/>
    </row>
    <row r="960" spans="3:6" x14ac:dyDescent="0.3">
      <c r="C960"/>
      <c r="D960"/>
      <c r="E960"/>
      <c r="F960"/>
    </row>
    <row r="961" spans="3:6" x14ac:dyDescent="0.3">
      <c r="C961"/>
      <c r="D961"/>
      <c r="E961"/>
      <c r="F961"/>
    </row>
    <row r="962" spans="3:6" x14ac:dyDescent="0.3">
      <c r="C962"/>
      <c r="D962"/>
      <c r="E962"/>
      <c r="F962"/>
    </row>
    <row r="963" spans="3:6" x14ac:dyDescent="0.3">
      <c r="C963"/>
      <c r="D963"/>
      <c r="E963"/>
      <c r="F963"/>
    </row>
    <row r="964" spans="3:6" x14ac:dyDescent="0.3">
      <c r="C964"/>
      <c r="D964"/>
      <c r="E964"/>
      <c r="F964"/>
    </row>
    <row r="965" spans="3:6" x14ac:dyDescent="0.3">
      <c r="C965"/>
      <c r="D965"/>
      <c r="E965"/>
      <c r="F965"/>
    </row>
    <row r="966" spans="3:6" x14ac:dyDescent="0.3">
      <c r="C966"/>
      <c r="D966"/>
      <c r="E966"/>
      <c r="F966"/>
    </row>
    <row r="967" spans="3:6" x14ac:dyDescent="0.3">
      <c r="C967"/>
      <c r="D967"/>
      <c r="E967"/>
      <c r="F967"/>
    </row>
    <row r="968" spans="3:6" x14ac:dyDescent="0.3">
      <c r="C968"/>
      <c r="D968"/>
      <c r="E968"/>
      <c r="F968"/>
    </row>
    <row r="969" spans="3:6" x14ac:dyDescent="0.3">
      <c r="C969"/>
      <c r="D969"/>
      <c r="E969"/>
      <c r="F969"/>
    </row>
    <row r="970" spans="3:6" x14ac:dyDescent="0.3">
      <c r="C970"/>
      <c r="D970"/>
      <c r="E970"/>
      <c r="F970"/>
    </row>
    <row r="971" spans="3:6" x14ac:dyDescent="0.3">
      <c r="C971"/>
      <c r="D971"/>
      <c r="E971"/>
      <c r="F971"/>
    </row>
    <row r="972" spans="3:6" x14ac:dyDescent="0.3">
      <c r="C972"/>
      <c r="D972"/>
      <c r="E972"/>
      <c r="F972"/>
    </row>
    <row r="973" spans="3:6" x14ac:dyDescent="0.3">
      <c r="C973"/>
      <c r="D973"/>
      <c r="E973"/>
      <c r="F973"/>
    </row>
    <row r="974" spans="3:6" x14ac:dyDescent="0.3">
      <c r="C974"/>
      <c r="D974"/>
      <c r="E974"/>
      <c r="F974"/>
    </row>
    <row r="975" spans="3:6" x14ac:dyDescent="0.3">
      <c r="C975"/>
      <c r="D975"/>
      <c r="E975"/>
      <c r="F975"/>
    </row>
    <row r="976" spans="3:6" x14ac:dyDescent="0.3">
      <c r="C976"/>
      <c r="D976"/>
      <c r="E976"/>
      <c r="F976"/>
    </row>
    <row r="977" spans="3:6" x14ac:dyDescent="0.3">
      <c r="C977"/>
      <c r="D977"/>
      <c r="E977"/>
      <c r="F977"/>
    </row>
    <row r="978" spans="3:6" x14ac:dyDescent="0.3">
      <c r="C978"/>
      <c r="D978"/>
      <c r="E978"/>
      <c r="F978"/>
    </row>
    <row r="979" spans="3:6" x14ac:dyDescent="0.3">
      <c r="C979"/>
      <c r="D979"/>
      <c r="E979"/>
      <c r="F979"/>
    </row>
    <row r="980" spans="3:6" x14ac:dyDescent="0.3">
      <c r="C980"/>
      <c r="D980"/>
      <c r="E980"/>
      <c r="F980"/>
    </row>
    <row r="981" spans="3:6" x14ac:dyDescent="0.3">
      <c r="C981"/>
      <c r="D981"/>
      <c r="E981"/>
      <c r="F981"/>
    </row>
    <row r="982" spans="3:6" x14ac:dyDescent="0.3">
      <c r="C982"/>
      <c r="D982"/>
      <c r="E982"/>
      <c r="F982"/>
    </row>
    <row r="983" spans="3:6" x14ac:dyDescent="0.3">
      <c r="C983"/>
      <c r="D983"/>
      <c r="E983"/>
      <c r="F983"/>
    </row>
    <row r="984" spans="3:6" x14ac:dyDescent="0.3">
      <c r="C984"/>
      <c r="D984"/>
      <c r="E984"/>
      <c r="F984"/>
    </row>
    <row r="985" spans="3:6" x14ac:dyDescent="0.3">
      <c r="C985"/>
      <c r="D985"/>
      <c r="E985"/>
      <c r="F985"/>
    </row>
    <row r="986" spans="3:6" x14ac:dyDescent="0.3">
      <c r="C986"/>
      <c r="D986"/>
      <c r="E986"/>
      <c r="F986"/>
    </row>
    <row r="987" spans="3:6" x14ac:dyDescent="0.3">
      <c r="C987"/>
      <c r="D987"/>
      <c r="E987"/>
      <c r="F987"/>
    </row>
    <row r="988" spans="3:6" x14ac:dyDescent="0.3">
      <c r="C988"/>
      <c r="D988"/>
      <c r="E988"/>
      <c r="F988"/>
    </row>
    <row r="989" spans="3:6" x14ac:dyDescent="0.3">
      <c r="C989"/>
      <c r="D989"/>
      <c r="E989"/>
      <c r="F989"/>
    </row>
    <row r="990" spans="3:6" x14ac:dyDescent="0.3">
      <c r="C990"/>
      <c r="D990"/>
      <c r="E990"/>
      <c r="F990"/>
    </row>
    <row r="991" spans="3:6" x14ac:dyDescent="0.3">
      <c r="C991"/>
      <c r="D991"/>
      <c r="E991"/>
      <c r="F991"/>
    </row>
    <row r="992" spans="3:6" x14ac:dyDescent="0.3">
      <c r="C992"/>
      <c r="D992"/>
      <c r="E992"/>
      <c r="F992"/>
    </row>
    <row r="993" spans="3:6" x14ac:dyDescent="0.3">
      <c r="C993"/>
      <c r="D993"/>
      <c r="E993"/>
      <c r="F993"/>
    </row>
    <row r="994" spans="3:6" x14ac:dyDescent="0.3">
      <c r="C994"/>
      <c r="D994"/>
      <c r="E994"/>
      <c r="F994"/>
    </row>
    <row r="995" spans="3:6" x14ac:dyDescent="0.3">
      <c r="C995"/>
      <c r="D995"/>
      <c r="E995"/>
      <c r="F995"/>
    </row>
    <row r="996" spans="3:6" x14ac:dyDescent="0.3">
      <c r="C996"/>
      <c r="D996"/>
      <c r="E996"/>
      <c r="F996"/>
    </row>
    <row r="997" spans="3:6" x14ac:dyDescent="0.3">
      <c r="C997"/>
      <c r="D997"/>
      <c r="E997"/>
      <c r="F997"/>
    </row>
    <row r="998" spans="3:6" x14ac:dyDescent="0.3">
      <c r="C998"/>
      <c r="D998"/>
      <c r="E998"/>
      <c r="F998"/>
    </row>
    <row r="999" spans="3:6" x14ac:dyDescent="0.3">
      <c r="C999"/>
      <c r="D999"/>
      <c r="E999"/>
      <c r="F999"/>
    </row>
    <row r="1000" spans="3:6" x14ac:dyDescent="0.3">
      <c r="C1000"/>
      <c r="D1000"/>
      <c r="E1000"/>
      <c r="F1000"/>
    </row>
    <row r="1001" spans="3:6" x14ac:dyDescent="0.3">
      <c r="C1001"/>
      <c r="D1001"/>
      <c r="E1001"/>
      <c r="F1001"/>
    </row>
    <row r="1002" spans="3:6" x14ac:dyDescent="0.3">
      <c r="C1002"/>
      <c r="D1002"/>
      <c r="E1002"/>
      <c r="F1002"/>
    </row>
    <row r="1003" spans="3:6" x14ac:dyDescent="0.3">
      <c r="C1003"/>
      <c r="D1003"/>
      <c r="E1003"/>
      <c r="F1003"/>
    </row>
    <row r="1004" spans="3:6" x14ac:dyDescent="0.3">
      <c r="C1004"/>
      <c r="D1004"/>
      <c r="E1004"/>
      <c r="F1004"/>
    </row>
    <row r="1005" spans="3:6" x14ac:dyDescent="0.3">
      <c r="C1005"/>
      <c r="D1005"/>
      <c r="E1005"/>
      <c r="F1005"/>
    </row>
    <row r="1006" spans="3:6" x14ac:dyDescent="0.3">
      <c r="C1006"/>
      <c r="D1006"/>
      <c r="E1006"/>
      <c r="F1006"/>
    </row>
    <row r="1007" spans="3:6" x14ac:dyDescent="0.3">
      <c r="C1007"/>
      <c r="D1007"/>
      <c r="E1007"/>
      <c r="F1007"/>
    </row>
    <row r="1008" spans="3:6" x14ac:dyDescent="0.3">
      <c r="C1008"/>
      <c r="D1008"/>
      <c r="E1008"/>
      <c r="F1008"/>
    </row>
    <row r="1009" spans="3:6" x14ac:dyDescent="0.3">
      <c r="C1009"/>
      <c r="D1009"/>
      <c r="E1009"/>
      <c r="F1009"/>
    </row>
    <row r="1010" spans="3:6" x14ac:dyDescent="0.3">
      <c r="C1010"/>
      <c r="D1010"/>
      <c r="E1010"/>
      <c r="F1010"/>
    </row>
    <row r="1011" spans="3:6" x14ac:dyDescent="0.3">
      <c r="C1011"/>
      <c r="D1011"/>
      <c r="E1011"/>
      <c r="F1011"/>
    </row>
    <row r="1012" spans="3:6" x14ac:dyDescent="0.3">
      <c r="C1012"/>
      <c r="D1012"/>
      <c r="E1012"/>
      <c r="F1012"/>
    </row>
    <row r="1013" spans="3:6" x14ac:dyDescent="0.3">
      <c r="C1013"/>
      <c r="D1013"/>
      <c r="E1013"/>
      <c r="F1013"/>
    </row>
    <row r="1014" spans="3:6" x14ac:dyDescent="0.3">
      <c r="C1014"/>
      <c r="D1014"/>
      <c r="E1014"/>
      <c r="F1014"/>
    </row>
    <row r="1015" spans="3:6" x14ac:dyDescent="0.3">
      <c r="C1015"/>
      <c r="D1015"/>
      <c r="E1015"/>
      <c r="F1015"/>
    </row>
    <row r="1016" spans="3:6" x14ac:dyDescent="0.3">
      <c r="C1016"/>
      <c r="D1016"/>
      <c r="E1016"/>
      <c r="F1016"/>
    </row>
    <row r="1017" spans="3:6" x14ac:dyDescent="0.3">
      <c r="C1017"/>
      <c r="D1017"/>
      <c r="E1017"/>
      <c r="F1017"/>
    </row>
    <row r="1018" spans="3:6" x14ac:dyDescent="0.3">
      <c r="C1018"/>
      <c r="D1018"/>
      <c r="E1018"/>
      <c r="F1018"/>
    </row>
    <row r="1019" spans="3:6" x14ac:dyDescent="0.3">
      <c r="C1019"/>
      <c r="D1019"/>
      <c r="E1019"/>
      <c r="F1019"/>
    </row>
    <row r="1020" spans="3:6" x14ac:dyDescent="0.3">
      <c r="C1020"/>
      <c r="D1020"/>
      <c r="E1020"/>
      <c r="F1020"/>
    </row>
    <row r="1021" spans="3:6" x14ac:dyDescent="0.3">
      <c r="C1021"/>
      <c r="D1021"/>
      <c r="E1021"/>
      <c r="F1021"/>
    </row>
    <row r="1022" spans="3:6" x14ac:dyDescent="0.3">
      <c r="C1022"/>
      <c r="D1022"/>
      <c r="E1022"/>
      <c r="F1022"/>
    </row>
    <row r="1023" spans="3:6" x14ac:dyDescent="0.3">
      <c r="C1023"/>
      <c r="D1023"/>
      <c r="E1023"/>
      <c r="F1023"/>
    </row>
    <row r="1024" spans="3:6" x14ac:dyDescent="0.3">
      <c r="C1024"/>
      <c r="D1024"/>
      <c r="E1024"/>
      <c r="F1024"/>
    </row>
    <row r="1025" spans="3:6" x14ac:dyDescent="0.3">
      <c r="C1025"/>
      <c r="D1025"/>
      <c r="E1025"/>
      <c r="F1025"/>
    </row>
    <row r="1026" spans="3:6" x14ac:dyDescent="0.3">
      <c r="C1026"/>
      <c r="D1026"/>
      <c r="E1026"/>
      <c r="F1026"/>
    </row>
    <row r="1027" spans="3:6" x14ac:dyDescent="0.3">
      <c r="C1027"/>
      <c r="D1027"/>
      <c r="E1027"/>
      <c r="F1027"/>
    </row>
    <row r="1028" spans="3:6" x14ac:dyDescent="0.3">
      <c r="C1028"/>
      <c r="D1028"/>
      <c r="E1028"/>
      <c r="F1028"/>
    </row>
    <row r="1029" spans="3:6" x14ac:dyDescent="0.3">
      <c r="C1029"/>
      <c r="D1029"/>
      <c r="E1029"/>
      <c r="F1029"/>
    </row>
    <row r="1030" spans="3:6" x14ac:dyDescent="0.3">
      <c r="C1030"/>
      <c r="D1030"/>
      <c r="E1030"/>
      <c r="F1030"/>
    </row>
    <row r="1031" spans="3:6" x14ac:dyDescent="0.3">
      <c r="C1031"/>
      <c r="D1031"/>
      <c r="E1031"/>
      <c r="F1031"/>
    </row>
    <row r="1032" spans="3:6" x14ac:dyDescent="0.3">
      <c r="C1032"/>
      <c r="D1032"/>
      <c r="E1032"/>
      <c r="F1032"/>
    </row>
    <row r="1033" spans="3:6" x14ac:dyDescent="0.3">
      <c r="C1033"/>
      <c r="D1033"/>
      <c r="E1033"/>
      <c r="F1033"/>
    </row>
    <row r="1034" spans="3:6" x14ac:dyDescent="0.3">
      <c r="C1034"/>
      <c r="D1034"/>
      <c r="E1034"/>
      <c r="F1034"/>
    </row>
    <row r="1035" spans="3:6" x14ac:dyDescent="0.3">
      <c r="C1035"/>
      <c r="D1035"/>
      <c r="E1035"/>
      <c r="F1035"/>
    </row>
    <row r="1036" spans="3:6" x14ac:dyDescent="0.3">
      <c r="C1036"/>
      <c r="D1036"/>
      <c r="E1036"/>
      <c r="F1036"/>
    </row>
    <row r="1037" spans="3:6" x14ac:dyDescent="0.3">
      <c r="C1037"/>
      <c r="D1037"/>
      <c r="E1037"/>
      <c r="F1037"/>
    </row>
    <row r="1038" spans="3:6" x14ac:dyDescent="0.3">
      <c r="C1038"/>
      <c r="D1038"/>
      <c r="E1038"/>
      <c r="F1038"/>
    </row>
    <row r="1039" spans="3:6" x14ac:dyDescent="0.3">
      <c r="C1039"/>
      <c r="D1039"/>
      <c r="E1039"/>
      <c r="F1039"/>
    </row>
    <row r="1040" spans="3:6" x14ac:dyDescent="0.3">
      <c r="C1040"/>
      <c r="D1040"/>
      <c r="E1040"/>
      <c r="F1040"/>
    </row>
    <row r="1041" spans="3:6" x14ac:dyDescent="0.3">
      <c r="C1041"/>
      <c r="D1041"/>
      <c r="E1041"/>
      <c r="F1041"/>
    </row>
    <row r="1042" spans="3:6" x14ac:dyDescent="0.3">
      <c r="C1042"/>
      <c r="D1042"/>
      <c r="E1042"/>
      <c r="F1042"/>
    </row>
    <row r="1043" spans="3:6" x14ac:dyDescent="0.3">
      <c r="C1043"/>
      <c r="D1043"/>
      <c r="E1043"/>
      <c r="F1043"/>
    </row>
    <row r="1044" spans="3:6" x14ac:dyDescent="0.3">
      <c r="C1044"/>
      <c r="D1044"/>
      <c r="E1044"/>
      <c r="F1044"/>
    </row>
    <row r="1045" spans="3:6" x14ac:dyDescent="0.3">
      <c r="C1045"/>
      <c r="D1045"/>
      <c r="E1045"/>
      <c r="F1045"/>
    </row>
    <row r="1046" spans="3:6" x14ac:dyDescent="0.3">
      <c r="C1046"/>
      <c r="D1046"/>
      <c r="E1046"/>
      <c r="F1046"/>
    </row>
    <row r="1047" spans="3:6" x14ac:dyDescent="0.3">
      <c r="C1047"/>
      <c r="D1047"/>
      <c r="E1047"/>
      <c r="F1047"/>
    </row>
    <row r="1048" spans="3:6" x14ac:dyDescent="0.3">
      <c r="C1048"/>
      <c r="D1048"/>
      <c r="E1048"/>
      <c r="F1048"/>
    </row>
    <row r="1049" spans="3:6" x14ac:dyDescent="0.3">
      <c r="C1049"/>
      <c r="D1049"/>
      <c r="E1049"/>
      <c r="F1049"/>
    </row>
    <row r="1050" spans="3:6" x14ac:dyDescent="0.3">
      <c r="C1050"/>
      <c r="D1050"/>
      <c r="E1050"/>
      <c r="F1050"/>
    </row>
    <row r="1051" spans="3:6" x14ac:dyDescent="0.3">
      <c r="C1051"/>
      <c r="D1051"/>
      <c r="E1051"/>
      <c r="F1051"/>
    </row>
    <row r="1052" spans="3:6" x14ac:dyDescent="0.3">
      <c r="C1052"/>
      <c r="D1052"/>
      <c r="E1052"/>
      <c r="F1052"/>
    </row>
    <row r="1053" spans="3:6" x14ac:dyDescent="0.3">
      <c r="C1053"/>
      <c r="D1053"/>
      <c r="E1053"/>
      <c r="F1053"/>
    </row>
    <row r="1054" spans="3:6" x14ac:dyDescent="0.3">
      <c r="C1054"/>
      <c r="D1054"/>
      <c r="E1054"/>
      <c r="F1054"/>
    </row>
    <row r="1055" spans="3:6" x14ac:dyDescent="0.3">
      <c r="C1055"/>
      <c r="D1055"/>
      <c r="E1055"/>
      <c r="F1055"/>
    </row>
    <row r="1056" spans="3:6" x14ac:dyDescent="0.3">
      <c r="C1056"/>
      <c r="D1056"/>
      <c r="E1056"/>
      <c r="F1056"/>
    </row>
    <row r="1057" spans="3:6" x14ac:dyDescent="0.3">
      <c r="C1057"/>
      <c r="D1057"/>
      <c r="E1057"/>
      <c r="F1057"/>
    </row>
    <row r="1058" spans="3:6" x14ac:dyDescent="0.3">
      <c r="C1058"/>
      <c r="D1058"/>
      <c r="E1058"/>
      <c r="F1058"/>
    </row>
    <row r="1059" spans="3:6" x14ac:dyDescent="0.3">
      <c r="C1059"/>
      <c r="D1059"/>
      <c r="E1059"/>
      <c r="F1059"/>
    </row>
    <row r="1060" spans="3:6" x14ac:dyDescent="0.3">
      <c r="C1060"/>
      <c r="D1060"/>
      <c r="E1060"/>
      <c r="F1060"/>
    </row>
    <row r="1061" spans="3:6" x14ac:dyDescent="0.3">
      <c r="C1061"/>
      <c r="D1061"/>
      <c r="E1061"/>
      <c r="F1061"/>
    </row>
    <row r="1062" spans="3:6" x14ac:dyDescent="0.3">
      <c r="C1062"/>
      <c r="D1062"/>
      <c r="E1062"/>
      <c r="F1062"/>
    </row>
    <row r="1063" spans="3:6" x14ac:dyDescent="0.3">
      <c r="C1063"/>
      <c r="D1063"/>
      <c r="E1063"/>
      <c r="F1063"/>
    </row>
    <row r="1064" spans="3:6" x14ac:dyDescent="0.3">
      <c r="C1064"/>
      <c r="D1064"/>
      <c r="E1064"/>
      <c r="F1064"/>
    </row>
    <row r="1065" spans="3:6" x14ac:dyDescent="0.3">
      <c r="C1065"/>
      <c r="D1065"/>
      <c r="E1065"/>
      <c r="F1065"/>
    </row>
    <row r="1066" spans="3:6" x14ac:dyDescent="0.3">
      <c r="C1066"/>
      <c r="D1066"/>
      <c r="E1066"/>
      <c r="F1066"/>
    </row>
    <row r="1067" spans="3:6" x14ac:dyDescent="0.3">
      <c r="C1067"/>
      <c r="D1067"/>
      <c r="E1067"/>
      <c r="F1067"/>
    </row>
    <row r="1068" spans="3:6" x14ac:dyDescent="0.3">
      <c r="C1068"/>
      <c r="D1068"/>
      <c r="E1068"/>
      <c r="F1068"/>
    </row>
    <row r="1069" spans="3:6" x14ac:dyDescent="0.3">
      <c r="C1069"/>
      <c r="D1069"/>
      <c r="E1069"/>
      <c r="F1069"/>
    </row>
    <row r="1070" spans="3:6" x14ac:dyDescent="0.3">
      <c r="C1070"/>
      <c r="D1070"/>
      <c r="E1070"/>
      <c r="F1070"/>
    </row>
    <row r="1071" spans="3:6" x14ac:dyDescent="0.3">
      <c r="C1071"/>
      <c r="D1071"/>
      <c r="E1071"/>
      <c r="F1071"/>
    </row>
    <row r="1072" spans="3:6" x14ac:dyDescent="0.3">
      <c r="C1072"/>
      <c r="D1072"/>
      <c r="E1072"/>
      <c r="F1072"/>
    </row>
    <row r="1073" spans="3:6" x14ac:dyDescent="0.3">
      <c r="C1073"/>
      <c r="D1073"/>
      <c r="E1073"/>
      <c r="F1073"/>
    </row>
    <row r="1074" spans="3:6" x14ac:dyDescent="0.3">
      <c r="C1074"/>
      <c r="D1074"/>
      <c r="E1074"/>
      <c r="F1074"/>
    </row>
    <row r="1075" spans="3:6" x14ac:dyDescent="0.3">
      <c r="C1075"/>
      <c r="D1075"/>
      <c r="E1075"/>
      <c r="F1075"/>
    </row>
    <row r="1076" spans="3:6" x14ac:dyDescent="0.3">
      <c r="C1076"/>
      <c r="D1076"/>
      <c r="E1076"/>
      <c r="F1076"/>
    </row>
    <row r="1077" spans="3:6" x14ac:dyDescent="0.3">
      <c r="C1077"/>
      <c r="D1077"/>
      <c r="E1077"/>
      <c r="F1077"/>
    </row>
    <row r="1078" spans="3:6" x14ac:dyDescent="0.3">
      <c r="C1078"/>
      <c r="D1078"/>
      <c r="E1078"/>
      <c r="F1078"/>
    </row>
    <row r="1079" spans="3:6" x14ac:dyDescent="0.3">
      <c r="C1079"/>
      <c r="D1079"/>
      <c r="E1079"/>
      <c r="F1079"/>
    </row>
    <row r="1080" spans="3:6" x14ac:dyDescent="0.3">
      <c r="C1080"/>
      <c r="D1080"/>
      <c r="E1080"/>
      <c r="F1080"/>
    </row>
    <row r="1081" spans="3:6" x14ac:dyDescent="0.3">
      <c r="C1081"/>
      <c r="D1081"/>
      <c r="E1081"/>
      <c r="F1081"/>
    </row>
    <row r="1082" spans="3:6" x14ac:dyDescent="0.3">
      <c r="C1082"/>
      <c r="D1082"/>
      <c r="E1082"/>
      <c r="F1082"/>
    </row>
    <row r="1083" spans="3:6" x14ac:dyDescent="0.3">
      <c r="C1083"/>
      <c r="D1083"/>
      <c r="E1083"/>
      <c r="F1083"/>
    </row>
    <row r="1084" spans="3:6" x14ac:dyDescent="0.3">
      <c r="C1084"/>
      <c r="D1084"/>
      <c r="E1084"/>
      <c r="F1084"/>
    </row>
    <row r="1085" spans="3:6" x14ac:dyDescent="0.3">
      <c r="C1085"/>
      <c r="D1085"/>
      <c r="E1085"/>
      <c r="F1085"/>
    </row>
    <row r="1086" spans="3:6" x14ac:dyDescent="0.3">
      <c r="C1086"/>
      <c r="D1086"/>
      <c r="E1086"/>
      <c r="F1086"/>
    </row>
    <row r="1087" spans="3:6" x14ac:dyDescent="0.3">
      <c r="C1087"/>
      <c r="D1087"/>
      <c r="E1087"/>
      <c r="F1087"/>
    </row>
    <row r="1088" spans="3:6" x14ac:dyDescent="0.3">
      <c r="C1088"/>
      <c r="D1088"/>
      <c r="E1088"/>
      <c r="F1088"/>
    </row>
    <row r="1089" spans="3:6" x14ac:dyDescent="0.3">
      <c r="C1089"/>
      <c r="D1089"/>
      <c r="E1089"/>
      <c r="F1089"/>
    </row>
    <row r="1090" spans="3:6" x14ac:dyDescent="0.3">
      <c r="C1090"/>
      <c r="D1090"/>
      <c r="E1090"/>
      <c r="F1090"/>
    </row>
    <row r="1091" spans="3:6" x14ac:dyDescent="0.3">
      <c r="C1091"/>
      <c r="D1091"/>
      <c r="E1091"/>
      <c r="F1091"/>
    </row>
    <row r="1092" spans="3:6" x14ac:dyDescent="0.3">
      <c r="C1092"/>
      <c r="D1092"/>
      <c r="E1092"/>
      <c r="F1092"/>
    </row>
    <row r="1093" spans="3:6" x14ac:dyDescent="0.3">
      <c r="C1093"/>
      <c r="D1093"/>
      <c r="E1093"/>
      <c r="F1093"/>
    </row>
    <row r="1094" spans="3:6" x14ac:dyDescent="0.3">
      <c r="C1094"/>
      <c r="D1094"/>
      <c r="E1094"/>
      <c r="F1094"/>
    </row>
    <row r="1095" spans="3:6" x14ac:dyDescent="0.3">
      <c r="C1095"/>
      <c r="D1095"/>
      <c r="E1095"/>
      <c r="F1095"/>
    </row>
    <row r="1096" spans="3:6" x14ac:dyDescent="0.3">
      <c r="C1096"/>
      <c r="D1096"/>
      <c r="E1096"/>
      <c r="F1096"/>
    </row>
    <row r="1097" spans="3:6" x14ac:dyDescent="0.3">
      <c r="C1097"/>
      <c r="D1097"/>
      <c r="E1097"/>
      <c r="F1097"/>
    </row>
    <row r="1098" spans="3:6" x14ac:dyDescent="0.3">
      <c r="C1098"/>
      <c r="D1098"/>
      <c r="E1098"/>
      <c r="F1098"/>
    </row>
    <row r="1099" spans="3:6" x14ac:dyDescent="0.3">
      <c r="C1099"/>
      <c r="D1099"/>
      <c r="E1099"/>
      <c r="F1099"/>
    </row>
    <row r="1100" spans="3:6" x14ac:dyDescent="0.3">
      <c r="C1100"/>
      <c r="D1100"/>
      <c r="E1100"/>
      <c r="F1100"/>
    </row>
    <row r="1101" spans="3:6" x14ac:dyDescent="0.3">
      <c r="C1101"/>
      <c r="D1101"/>
      <c r="E1101"/>
      <c r="F1101"/>
    </row>
    <row r="1102" spans="3:6" x14ac:dyDescent="0.3">
      <c r="C1102"/>
      <c r="D1102"/>
      <c r="E1102"/>
      <c r="F1102"/>
    </row>
    <row r="1103" spans="3:6" x14ac:dyDescent="0.3">
      <c r="C1103"/>
      <c r="D1103"/>
      <c r="E1103"/>
      <c r="F1103"/>
    </row>
    <row r="1104" spans="3:6" x14ac:dyDescent="0.3">
      <c r="C1104"/>
      <c r="D1104"/>
      <c r="E1104"/>
      <c r="F1104"/>
    </row>
    <row r="1105" spans="1:6" x14ac:dyDescent="0.3">
      <c r="C1105"/>
      <c r="D1105"/>
      <c r="E1105"/>
      <c r="F1105"/>
    </row>
    <row r="1106" spans="1:6" x14ac:dyDescent="0.3">
      <c r="C1106"/>
      <c r="D1106"/>
      <c r="E1106"/>
      <c r="F1106"/>
    </row>
    <row r="1107" spans="1:6" x14ac:dyDescent="0.3">
      <c r="C1107"/>
      <c r="D1107"/>
      <c r="E1107"/>
      <c r="F1107"/>
    </row>
    <row r="1108" spans="1:6" x14ac:dyDescent="0.3">
      <c r="C1108"/>
      <c r="D1108"/>
      <c r="E1108"/>
      <c r="F1108"/>
    </row>
    <row r="1109" spans="1:6" x14ac:dyDescent="0.3">
      <c r="C1109"/>
      <c r="D1109"/>
      <c r="E1109"/>
      <c r="F1109"/>
    </row>
    <row r="1110" spans="1:6" x14ac:dyDescent="0.3">
      <c r="C1110"/>
      <c r="D1110"/>
      <c r="E1110"/>
      <c r="F1110"/>
    </row>
    <row r="1111" spans="1:6" x14ac:dyDescent="0.3">
      <c r="C1111"/>
      <c r="D1111"/>
      <c r="E1111"/>
      <c r="F1111"/>
    </row>
    <row r="1112" spans="1:6" x14ac:dyDescent="0.3">
      <c r="C1112"/>
      <c r="D1112"/>
      <c r="E1112"/>
      <c r="F1112"/>
    </row>
    <row r="1113" spans="1:6" x14ac:dyDescent="0.3">
      <c r="C1113"/>
      <c r="D1113"/>
      <c r="E1113"/>
      <c r="F1113"/>
    </row>
    <row r="1114" spans="1:6" x14ac:dyDescent="0.3">
      <c r="C1114"/>
      <c r="D1114"/>
      <c r="E1114"/>
      <c r="F1114"/>
    </row>
    <row r="1115" spans="1:6" x14ac:dyDescent="0.3">
      <c r="C1115"/>
      <c r="D1115"/>
      <c r="E1115"/>
      <c r="F1115"/>
    </row>
    <row r="1116" spans="1:6" x14ac:dyDescent="0.3">
      <c r="A1116" s="3"/>
      <c r="B1116" s="3"/>
      <c r="C1116"/>
      <c r="D1116"/>
      <c r="E1116"/>
      <c r="F1116"/>
    </row>
    <row r="1117" spans="1:6" x14ac:dyDescent="0.3">
      <c r="C1117"/>
      <c r="D1117"/>
      <c r="E1117"/>
      <c r="F1117"/>
    </row>
    <row r="1118" spans="1:6" x14ac:dyDescent="0.3">
      <c r="C1118"/>
      <c r="D1118"/>
      <c r="E1118"/>
      <c r="F1118"/>
    </row>
    <row r="1119" spans="1:6" x14ac:dyDescent="0.3">
      <c r="C1119"/>
      <c r="D1119"/>
      <c r="E1119"/>
      <c r="F1119"/>
    </row>
    <row r="1120" spans="1:6" x14ac:dyDescent="0.3">
      <c r="C1120"/>
      <c r="D1120"/>
      <c r="E1120"/>
      <c r="F1120"/>
    </row>
    <row r="1121" spans="3:6" x14ac:dyDescent="0.3">
      <c r="C1121"/>
      <c r="D1121"/>
      <c r="E1121"/>
      <c r="F1121"/>
    </row>
    <row r="1122" spans="3:6" x14ac:dyDescent="0.3">
      <c r="C1122"/>
      <c r="D1122"/>
      <c r="E1122"/>
      <c r="F1122"/>
    </row>
    <row r="1123" spans="3:6" x14ac:dyDescent="0.3">
      <c r="C1123"/>
      <c r="D1123"/>
      <c r="E1123"/>
      <c r="F1123"/>
    </row>
    <row r="1124" spans="3:6" x14ac:dyDescent="0.3">
      <c r="C1124"/>
      <c r="D1124"/>
      <c r="E1124"/>
      <c r="F1124"/>
    </row>
    <row r="1125" spans="3:6" x14ac:dyDescent="0.3">
      <c r="C1125"/>
      <c r="D1125"/>
      <c r="E1125"/>
      <c r="F1125"/>
    </row>
    <row r="1126" spans="3:6" x14ac:dyDescent="0.3">
      <c r="C1126"/>
      <c r="D1126"/>
      <c r="E1126"/>
      <c r="F1126"/>
    </row>
    <row r="1127" spans="3:6" x14ac:dyDescent="0.3">
      <c r="C1127"/>
      <c r="D1127"/>
      <c r="E1127"/>
      <c r="F1127"/>
    </row>
    <row r="1128" spans="3:6" x14ac:dyDescent="0.3">
      <c r="C1128"/>
      <c r="D1128"/>
      <c r="E1128"/>
      <c r="F1128"/>
    </row>
    <row r="1129" spans="3:6" x14ac:dyDescent="0.3">
      <c r="C1129"/>
      <c r="D1129"/>
      <c r="E1129"/>
      <c r="F1129"/>
    </row>
    <row r="1130" spans="3:6" x14ac:dyDescent="0.3">
      <c r="C1130"/>
      <c r="D1130"/>
      <c r="E1130"/>
      <c r="F1130"/>
    </row>
    <row r="1131" spans="3:6" x14ac:dyDescent="0.3">
      <c r="C1131"/>
      <c r="D1131"/>
      <c r="E1131"/>
      <c r="F1131"/>
    </row>
    <row r="1132" spans="3:6" x14ac:dyDescent="0.3">
      <c r="C1132"/>
      <c r="D1132"/>
      <c r="E1132"/>
      <c r="F1132"/>
    </row>
    <row r="1133" spans="3:6" x14ac:dyDescent="0.3">
      <c r="C1133"/>
      <c r="D1133"/>
      <c r="E1133"/>
      <c r="F1133"/>
    </row>
    <row r="1134" spans="3:6" x14ac:dyDescent="0.3">
      <c r="C1134"/>
      <c r="D1134"/>
      <c r="E1134"/>
      <c r="F1134"/>
    </row>
    <row r="1135" spans="3:6" x14ac:dyDescent="0.3">
      <c r="C1135"/>
      <c r="D1135"/>
      <c r="E1135"/>
      <c r="F1135"/>
    </row>
    <row r="1136" spans="3:6" x14ac:dyDescent="0.3">
      <c r="C1136"/>
      <c r="D1136"/>
      <c r="E1136"/>
      <c r="F1136"/>
    </row>
    <row r="1137" spans="3:6" x14ac:dyDescent="0.3">
      <c r="C1137"/>
      <c r="D1137"/>
      <c r="E1137"/>
      <c r="F1137"/>
    </row>
    <row r="1138" spans="3:6" x14ac:dyDescent="0.3">
      <c r="C1138"/>
      <c r="D1138"/>
      <c r="E1138"/>
      <c r="F1138"/>
    </row>
    <row r="1139" spans="3:6" x14ac:dyDescent="0.3">
      <c r="C1139"/>
      <c r="D1139"/>
      <c r="E1139"/>
      <c r="F1139"/>
    </row>
    <row r="1140" spans="3:6" x14ac:dyDescent="0.3">
      <c r="C1140"/>
      <c r="D1140"/>
      <c r="E1140"/>
      <c r="F1140"/>
    </row>
    <row r="1141" spans="3:6" x14ac:dyDescent="0.3">
      <c r="C1141"/>
      <c r="D1141"/>
      <c r="E1141"/>
      <c r="F1141"/>
    </row>
    <row r="1142" spans="3:6" x14ac:dyDescent="0.3">
      <c r="C1142"/>
      <c r="D1142"/>
      <c r="E1142"/>
      <c r="F1142"/>
    </row>
    <row r="1143" spans="3:6" x14ac:dyDescent="0.3">
      <c r="C1143"/>
      <c r="D1143"/>
      <c r="E1143"/>
      <c r="F1143"/>
    </row>
    <row r="1144" spans="3:6" x14ac:dyDescent="0.3">
      <c r="C1144"/>
      <c r="D1144"/>
      <c r="E1144"/>
      <c r="F1144"/>
    </row>
    <row r="1145" spans="3:6" x14ac:dyDescent="0.3">
      <c r="C1145"/>
      <c r="D1145"/>
      <c r="E1145"/>
      <c r="F1145"/>
    </row>
    <row r="1146" spans="3:6" x14ac:dyDescent="0.3">
      <c r="C1146"/>
      <c r="D1146"/>
      <c r="E1146"/>
      <c r="F1146"/>
    </row>
    <row r="1147" spans="3:6" x14ac:dyDescent="0.3">
      <c r="C1147"/>
      <c r="D1147"/>
      <c r="E1147"/>
      <c r="F1147"/>
    </row>
    <row r="1148" spans="3:6" x14ac:dyDescent="0.3">
      <c r="C1148"/>
      <c r="D1148"/>
      <c r="E1148"/>
      <c r="F1148"/>
    </row>
    <row r="1149" spans="3:6" x14ac:dyDescent="0.3">
      <c r="C1149"/>
      <c r="D1149"/>
      <c r="E1149"/>
      <c r="F1149"/>
    </row>
    <row r="1150" spans="3:6" x14ac:dyDescent="0.3">
      <c r="C1150"/>
      <c r="D1150"/>
      <c r="E1150"/>
      <c r="F1150"/>
    </row>
    <row r="1151" spans="3:6" x14ac:dyDescent="0.3">
      <c r="C1151"/>
      <c r="D1151"/>
      <c r="E1151"/>
      <c r="F1151"/>
    </row>
    <row r="1152" spans="3:6" x14ac:dyDescent="0.3">
      <c r="C1152"/>
      <c r="D1152"/>
      <c r="E1152"/>
      <c r="F1152"/>
    </row>
    <row r="1153" spans="3:6" x14ac:dyDescent="0.3">
      <c r="C1153"/>
      <c r="D1153"/>
      <c r="E1153"/>
      <c r="F1153"/>
    </row>
    <row r="1154" spans="3:6" x14ac:dyDescent="0.3">
      <c r="C1154"/>
      <c r="D1154"/>
      <c r="E1154"/>
      <c r="F1154"/>
    </row>
    <row r="1155" spans="3:6" x14ac:dyDescent="0.3">
      <c r="C1155"/>
      <c r="D1155"/>
      <c r="E1155"/>
      <c r="F1155"/>
    </row>
    <row r="1156" spans="3:6" x14ac:dyDescent="0.3">
      <c r="C1156"/>
      <c r="D1156"/>
      <c r="E1156"/>
      <c r="F1156"/>
    </row>
    <row r="1157" spans="3:6" x14ac:dyDescent="0.3">
      <c r="C1157"/>
      <c r="D1157"/>
      <c r="E1157"/>
      <c r="F1157"/>
    </row>
    <row r="1158" spans="3:6" x14ac:dyDescent="0.3">
      <c r="C1158"/>
      <c r="D1158"/>
      <c r="E1158"/>
      <c r="F1158"/>
    </row>
    <row r="1159" spans="3:6" x14ac:dyDescent="0.3">
      <c r="C1159"/>
      <c r="D1159"/>
      <c r="E1159"/>
      <c r="F1159"/>
    </row>
    <row r="1160" spans="3:6" x14ac:dyDescent="0.3">
      <c r="C1160"/>
      <c r="D1160"/>
      <c r="E1160"/>
      <c r="F1160"/>
    </row>
    <row r="1161" spans="3:6" x14ac:dyDescent="0.3">
      <c r="C1161"/>
      <c r="D1161"/>
      <c r="E1161"/>
      <c r="F1161"/>
    </row>
    <row r="1162" spans="3:6" x14ac:dyDescent="0.3">
      <c r="C1162"/>
      <c r="D1162"/>
      <c r="E1162"/>
      <c r="F1162"/>
    </row>
    <row r="1163" spans="3:6" x14ac:dyDescent="0.3">
      <c r="C1163"/>
      <c r="D1163"/>
      <c r="E1163"/>
      <c r="F1163"/>
    </row>
    <row r="1164" spans="3:6" x14ac:dyDescent="0.3">
      <c r="C1164"/>
      <c r="D1164"/>
      <c r="E1164"/>
      <c r="F1164"/>
    </row>
    <row r="1165" spans="3:6" x14ac:dyDescent="0.3">
      <c r="C1165"/>
      <c r="D1165"/>
      <c r="E1165"/>
      <c r="F1165"/>
    </row>
    <row r="1166" spans="3:6" x14ac:dyDescent="0.3">
      <c r="C1166"/>
      <c r="D1166"/>
      <c r="E1166"/>
      <c r="F1166"/>
    </row>
    <row r="1167" spans="3:6" x14ac:dyDescent="0.3">
      <c r="C1167"/>
      <c r="D1167"/>
      <c r="E1167"/>
      <c r="F1167"/>
    </row>
    <row r="1168" spans="3:6" x14ac:dyDescent="0.3">
      <c r="C1168"/>
      <c r="D1168"/>
      <c r="E1168"/>
      <c r="F1168"/>
    </row>
    <row r="1169" spans="3:6" x14ac:dyDescent="0.3">
      <c r="C1169"/>
      <c r="D1169"/>
      <c r="E1169"/>
      <c r="F1169"/>
    </row>
    <row r="1170" spans="3:6" x14ac:dyDescent="0.3">
      <c r="C1170"/>
      <c r="D1170"/>
      <c r="E1170"/>
      <c r="F1170"/>
    </row>
    <row r="1171" spans="3:6" x14ac:dyDescent="0.3">
      <c r="C1171"/>
      <c r="D1171"/>
      <c r="E1171"/>
      <c r="F1171"/>
    </row>
    <row r="1172" spans="3:6" x14ac:dyDescent="0.3">
      <c r="C1172"/>
      <c r="D1172"/>
      <c r="E1172"/>
      <c r="F1172"/>
    </row>
    <row r="1173" spans="3:6" x14ac:dyDescent="0.3">
      <c r="C1173"/>
      <c r="D1173"/>
      <c r="E1173"/>
      <c r="F1173"/>
    </row>
    <row r="1174" spans="3:6" x14ac:dyDescent="0.3">
      <c r="C1174"/>
      <c r="D1174"/>
      <c r="E1174"/>
      <c r="F1174"/>
    </row>
    <row r="1175" spans="3:6" x14ac:dyDescent="0.3">
      <c r="C1175"/>
      <c r="D1175"/>
      <c r="E1175"/>
      <c r="F1175"/>
    </row>
    <row r="1176" spans="3:6" x14ac:dyDescent="0.3">
      <c r="C1176"/>
      <c r="D1176"/>
      <c r="E1176"/>
      <c r="F1176"/>
    </row>
    <row r="1177" spans="3:6" x14ac:dyDescent="0.3">
      <c r="C1177"/>
      <c r="D1177"/>
      <c r="E1177"/>
      <c r="F1177"/>
    </row>
    <row r="1178" spans="3:6" x14ac:dyDescent="0.3">
      <c r="C1178"/>
      <c r="D1178"/>
      <c r="E1178"/>
      <c r="F1178"/>
    </row>
    <row r="1179" spans="3:6" x14ac:dyDescent="0.3">
      <c r="C1179"/>
      <c r="D1179"/>
      <c r="E1179"/>
      <c r="F1179"/>
    </row>
    <row r="1180" spans="3:6" x14ac:dyDescent="0.3">
      <c r="C1180"/>
      <c r="D1180"/>
      <c r="E1180"/>
      <c r="F1180"/>
    </row>
    <row r="1181" spans="3:6" x14ac:dyDescent="0.3">
      <c r="C1181"/>
      <c r="D1181"/>
      <c r="E1181"/>
      <c r="F1181"/>
    </row>
    <row r="1182" spans="3:6" x14ac:dyDescent="0.3">
      <c r="C1182"/>
      <c r="D1182"/>
      <c r="E1182"/>
      <c r="F1182"/>
    </row>
    <row r="1183" spans="3:6" x14ac:dyDescent="0.3">
      <c r="C1183"/>
      <c r="D1183"/>
      <c r="E1183"/>
      <c r="F1183"/>
    </row>
    <row r="1184" spans="3:6" x14ac:dyDescent="0.3">
      <c r="C1184"/>
      <c r="D1184"/>
      <c r="E1184"/>
      <c r="F1184"/>
    </row>
    <row r="1185" spans="3:6" x14ac:dyDescent="0.3">
      <c r="C1185"/>
      <c r="D1185"/>
      <c r="E1185"/>
      <c r="F1185"/>
    </row>
    <row r="1186" spans="3:6" x14ac:dyDescent="0.3">
      <c r="C1186"/>
      <c r="D1186"/>
      <c r="E1186"/>
      <c r="F1186"/>
    </row>
    <row r="1187" spans="3:6" x14ac:dyDescent="0.3">
      <c r="C1187"/>
      <c r="D1187"/>
      <c r="E1187"/>
      <c r="F1187"/>
    </row>
    <row r="1188" spans="3:6" x14ac:dyDescent="0.3">
      <c r="C1188"/>
      <c r="D1188"/>
      <c r="E1188"/>
      <c r="F1188"/>
    </row>
    <row r="1189" spans="3:6" x14ac:dyDescent="0.3">
      <c r="C1189"/>
      <c r="D1189"/>
      <c r="E1189"/>
      <c r="F1189"/>
    </row>
    <row r="1190" spans="3:6" x14ac:dyDescent="0.3">
      <c r="C1190"/>
      <c r="D1190"/>
      <c r="E1190"/>
      <c r="F1190"/>
    </row>
    <row r="1191" spans="3:6" x14ac:dyDescent="0.3">
      <c r="C1191"/>
      <c r="D1191"/>
      <c r="E1191"/>
      <c r="F1191"/>
    </row>
    <row r="1192" spans="3:6" x14ac:dyDescent="0.3">
      <c r="C1192"/>
      <c r="D1192"/>
      <c r="E1192"/>
      <c r="F1192"/>
    </row>
    <row r="1193" spans="3:6" x14ac:dyDescent="0.3">
      <c r="C1193"/>
      <c r="D1193"/>
      <c r="E1193"/>
      <c r="F1193"/>
    </row>
    <row r="1194" spans="3:6" x14ac:dyDescent="0.3">
      <c r="C1194"/>
      <c r="D1194"/>
      <c r="E1194"/>
      <c r="F1194"/>
    </row>
    <row r="1195" spans="3:6" x14ac:dyDescent="0.3">
      <c r="C1195"/>
      <c r="D1195"/>
      <c r="E1195"/>
      <c r="F1195"/>
    </row>
    <row r="1196" spans="3:6" x14ac:dyDescent="0.3">
      <c r="C1196"/>
      <c r="D1196"/>
      <c r="E1196"/>
      <c r="F1196"/>
    </row>
    <row r="1197" spans="3:6" x14ac:dyDescent="0.3">
      <c r="C1197"/>
      <c r="D1197"/>
      <c r="E1197"/>
      <c r="F1197"/>
    </row>
    <row r="1198" spans="3:6" x14ac:dyDescent="0.3">
      <c r="C1198"/>
      <c r="D1198"/>
      <c r="E1198"/>
      <c r="F1198"/>
    </row>
    <row r="1199" spans="3:6" x14ac:dyDescent="0.3">
      <c r="C1199"/>
      <c r="D1199"/>
      <c r="E1199"/>
      <c r="F1199"/>
    </row>
    <row r="1200" spans="3:6" x14ac:dyDescent="0.3">
      <c r="C1200"/>
      <c r="D1200"/>
      <c r="E1200"/>
      <c r="F1200"/>
    </row>
    <row r="1201" spans="1:6" x14ac:dyDescent="0.3">
      <c r="C1201"/>
      <c r="D1201"/>
      <c r="E1201"/>
      <c r="F1201"/>
    </row>
    <row r="1202" spans="1:6" x14ac:dyDescent="0.3">
      <c r="C1202"/>
      <c r="D1202"/>
      <c r="E1202"/>
      <c r="F1202"/>
    </row>
    <row r="1203" spans="1:6" x14ac:dyDescent="0.3">
      <c r="A1203" s="3"/>
      <c r="B1203" s="3"/>
      <c r="C1203"/>
      <c r="D1203"/>
      <c r="E1203"/>
      <c r="F1203"/>
    </row>
    <row r="1204" spans="1:6" x14ac:dyDescent="0.3">
      <c r="C1204"/>
      <c r="D1204"/>
      <c r="E1204"/>
      <c r="F1204"/>
    </row>
    <row r="1205" spans="1:6" x14ac:dyDescent="0.3">
      <c r="C1205"/>
      <c r="D1205"/>
      <c r="E1205"/>
      <c r="F1205"/>
    </row>
    <row r="1206" spans="1:6" x14ac:dyDescent="0.3">
      <c r="C1206"/>
      <c r="D1206"/>
      <c r="E1206"/>
      <c r="F1206"/>
    </row>
    <row r="1207" spans="1:6" x14ac:dyDescent="0.3">
      <c r="C1207"/>
      <c r="D1207"/>
      <c r="E1207"/>
      <c r="F1207"/>
    </row>
    <row r="1208" spans="1:6" x14ac:dyDescent="0.3">
      <c r="C1208"/>
      <c r="D1208"/>
      <c r="E1208"/>
      <c r="F1208"/>
    </row>
    <row r="1209" spans="1:6" x14ac:dyDescent="0.3">
      <c r="C1209"/>
      <c r="D1209"/>
      <c r="E1209"/>
      <c r="F1209"/>
    </row>
    <row r="1210" spans="1:6" x14ac:dyDescent="0.3">
      <c r="C1210"/>
      <c r="D1210"/>
      <c r="E1210"/>
      <c r="F1210"/>
    </row>
    <row r="1211" spans="1:6" x14ac:dyDescent="0.3">
      <c r="C1211"/>
      <c r="D1211"/>
      <c r="E1211"/>
      <c r="F1211"/>
    </row>
    <row r="1212" spans="1:6" x14ac:dyDescent="0.3">
      <c r="C1212"/>
      <c r="D1212"/>
      <c r="E1212"/>
      <c r="F1212"/>
    </row>
    <row r="1213" spans="1:6" x14ac:dyDescent="0.3">
      <c r="C1213"/>
      <c r="D1213"/>
      <c r="E1213"/>
      <c r="F1213"/>
    </row>
    <row r="1214" spans="1:6" x14ac:dyDescent="0.3">
      <c r="C1214"/>
      <c r="D1214"/>
      <c r="E1214"/>
      <c r="F1214"/>
    </row>
    <row r="1215" spans="1:6" x14ac:dyDescent="0.3">
      <c r="C1215"/>
      <c r="D1215"/>
      <c r="E1215"/>
      <c r="F1215"/>
    </row>
    <row r="1216" spans="1:6" x14ac:dyDescent="0.3">
      <c r="C1216"/>
      <c r="D1216"/>
      <c r="E1216"/>
      <c r="F1216"/>
    </row>
    <row r="1217" spans="3:6" x14ac:dyDescent="0.3">
      <c r="C1217"/>
      <c r="D1217"/>
      <c r="E1217"/>
      <c r="F1217"/>
    </row>
    <row r="1218" spans="3:6" x14ac:dyDescent="0.3">
      <c r="C1218"/>
      <c r="D1218"/>
      <c r="E1218"/>
      <c r="F1218"/>
    </row>
    <row r="1219" spans="3:6" x14ac:dyDescent="0.3">
      <c r="C1219"/>
      <c r="D1219"/>
      <c r="E1219"/>
      <c r="F1219"/>
    </row>
    <row r="1220" spans="3:6" x14ac:dyDescent="0.3">
      <c r="C1220"/>
      <c r="D1220"/>
      <c r="E1220"/>
      <c r="F1220"/>
    </row>
    <row r="1221" spans="3:6" x14ac:dyDescent="0.3">
      <c r="C1221"/>
      <c r="D1221"/>
      <c r="E1221"/>
      <c r="F1221"/>
    </row>
    <row r="1222" spans="3:6" x14ac:dyDescent="0.3">
      <c r="C1222"/>
      <c r="D1222"/>
      <c r="E1222"/>
      <c r="F1222"/>
    </row>
    <row r="1223" spans="3:6" x14ac:dyDescent="0.3">
      <c r="C1223"/>
      <c r="D1223"/>
      <c r="E1223"/>
      <c r="F1223"/>
    </row>
    <row r="1224" spans="3:6" x14ac:dyDescent="0.3">
      <c r="C1224"/>
      <c r="D1224"/>
      <c r="E1224"/>
      <c r="F1224"/>
    </row>
    <row r="1225" spans="3:6" x14ac:dyDescent="0.3">
      <c r="C1225"/>
      <c r="D1225"/>
      <c r="E1225"/>
      <c r="F1225"/>
    </row>
    <row r="1226" spans="3:6" x14ac:dyDescent="0.3">
      <c r="C1226"/>
      <c r="D1226"/>
      <c r="E1226"/>
      <c r="F1226"/>
    </row>
    <row r="1227" spans="3:6" x14ac:dyDescent="0.3">
      <c r="C1227"/>
      <c r="D1227"/>
      <c r="E1227"/>
      <c r="F1227"/>
    </row>
    <row r="1228" spans="3:6" x14ac:dyDescent="0.3">
      <c r="C1228"/>
      <c r="D1228"/>
      <c r="E1228"/>
      <c r="F1228"/>
    </row>
    <row r="1229" spans="3:6" x14ac:dyDescent="0.3">
      <c r="C1229"/>
      <c r="D1229"/>
      <c r="E1229"/>
      <c r="F1229"/>
    </row>
    <row r="1230" spans="3:6" x14ac:dyDescent="0.3">
      <c r="C1230"/>
      <c r="D1230"/>
      <c r="E1230"/>
      <c r="F1230"/>
    </row>
    <row r="1231" spans="3:6" x14ac:dyDescent="0.3">
      <c r="C1231"/>
      <c r="D1231"/>
      <c r="E1231"/>
      <c r="F1231"/>
    </row>
    <row r="1232" spans="3:6" x14ac:dyDescent="0.3">
      <c r="C1232"/>
      <c r="D1232"/>
      <c r="E1232"/>
      <c r="F1232"/>
    </row>
    <row r="1233" spans="1:6" x14ac:dyDescent="0.3">
      <c r="C1233"/>
      <c r="D1233"/>
      <c r="E1233"/>
      <c r="F1233"/>
    </row>
    <row r="1234" spans="1:6" x14ac:dyDescent="0.3">
      <c r="C1234"/>
      <c r="D1234"/>
      <c r="E1234"/>
      <c r="F1234"/>
    </row>
    <row r="1235" spans="1:6" x14ac:dyDescent="0.3">
      <c r="C1235"/>
      <c r="D1235"/>
      <c r="E1235"/>
      <c r="F1235"/>
    </row>
    <row r="1236" spans="1:6" x14ac:dyDescent="0.3">
      <c r="C1236"/>
      <c r="D1236"/>
      <c r="E1236"/>
      <c r="F1236"/>
    </row>
    <row r="1237" spans="1:6" x14ac:dyDescent="0.3">
      <c r="C1237"/>
      <c r="D1237"/>
      <c r="E1237"/>
      <c r="F1237"/>
    </row>
    <row r="1238" spans="1:6" x14ac:dyDescent="0.3">
      <c r="C1238"/>
      <c r="D1238"/>
      <c r="E1238"/>
      <c r="F1238"/>
    </row>
    <row r="1239" spans="1:6" x14ac:dyDescent="0.3">
      <c r="C1239"/>
      <c r="D1239"/>
      <c r="E1239"/>
      <c r="F1239"/>
    </row>
    <row r="1240" spans="1:6" x14ac:dyDescent="0.3">
      <c r="C1240"/>
      <c r="D1240"/>
      <c r="E1240"/>
      <c r="F1240"/>
    </row>
    <row r="1241" spans="1:6" x14ac:dyDescent="0.3">
      <c r="C1241"/>
      <c r="D1241"/>
      <c r="E1241"/>
      <c r="F1241"/>
    </row>
    <row r="1242" spans="1:6" x14ac:dyDescent="0.3">
      <c r="C1242"/>
      <c r="D1242"/>
      <c r="E1242"/>
      <c r="F1242"/>
    </row>
    <row r="1243" spans="1:6" x14ac:dyDescent="0.3">
      <c r="C1243"/>
      <c r="D1243"/>
      <c r="E1243"/>
      <c r="F1243"/>
    </row>
    <row r="1244" spans="1:6" x14ac:dyDescent="0.3">
      <c r="C1244"/>
      <c r="D1244"/>
      <c r="E1244"/>
      <c r="F1244"/>
    </row>
    <row r="1245" spans="1:6" x14ac:dyDescent="0.3">
      <c r="C1245"/>
      <c r="D1245"/>
      <c r="E1245"/>
      <c r="F1245"/>
    </row>
    <row r="1246" spans="1:6" x14ac:dyDescent="0.3">
      <c r="C1246"/>
      <c r="D1246"/>
      <c r="E1246"/>
      <c r="F1246"/>
    </row>
    <row r="1247" spans="1:6" x14ac:dyDescent="0.3">
      <c r="C1247"/>
      <c r="D1247"/>
      <c r="E1247"/>
      <c r="F1247"/>
    </row>
    <row r="1248" spans="1:6" x14ac:dyDescent="0.3">
      <c r="A1248" s="3"/>
      <c r="B1248" s="3"/>
      <c r="C1248"/>
      <c r="D1248"/>
      <c r="E1248"/>
      <c r="F1248"/>
    </row>
    <row r="1249" spans="3:6" x14ac:dyDescent="0.3">
      <c r="C1249"/>
      <c r="D1249"/>
      <c r="E1249"/>
      <c r="F1249"/>
    </row>
    <row r="1250" spans="3:6" x14ac:dyDescent="0.3">
      <c r="C1250"/>
      <c r="D1250"/>
      <c r="E1250"/>
      <c r="F1250"/>
    </row>
    <row r="1251" spans="3:6" x14ac:dyDescent="0.3">
      <c r="C1251"/>
      <c r="D1251"/>
      <c r="E1251"/>
      <c r="F1251"/>
    </row>
    <row r="1252" spans="3:6" x14ac:dyDescent="0.3">
      <c r="C1252"/>
      <c r="D1252"/>
      <c r="E1252"/>
      <c r="F1252"/>
    </row>
    <row r="1253" spans="3:6" x14ac:dyDescent="0.3">
      <c r="C1253"/>
      <c r="D1253"/>
      <c r="E1253"/>
      <c r="F1253"/>
    </row>
    <row r="1254" spans="3:6" x14ac:dyDescent="0.3">
      <c r="C1254"/>
      <c r="D1254"/>
      <c r="E1254"/>
      <c r="F1254"/>
    </row>
    <row r="1255" spans="3:6" x14ac:dyDescent="0.3">
      <c r="C1255"/>
      <c r="D1255"/>
      <c r="E1255"/>
      <c r="F1255"/>
    </row>
    <row r="1256" spans="3:6" x14ac:dyDescent="0.3">
      <c r="C1256"/>
      <c r="D1256"/>
      <c r="E1256"/>
      <c r="F1256"/>
    </row>
    <row r="1257" spans="3:6" x14ac:dyDescent="0.3">
      <c r="C1257"/>
      <c r="D1257"/>
      <c r="E1257"/>
      <c r="F1257"/>
    </row>
    <row r="1258" spans="3:6" x14ac:dyDescent="0.3">
      <c r="C1258"/>
      <c r="D1258"/>
      <c r="E1258"/>
      <c r="F1258"/>
    </row>
    <row r="1259" spans="3:6" x14ac:dyDescent="0.3">
      <c r="C1259"/>
      <c r="D1259"/>
      <c r="E1259"/>
      <c r="F1259"/>
    </row>
    <row r="1260" spans="3:6" x14ac:dyDescent="0.3">
      <c r="C1260"/>
      <c r="D1260"/>
      <c r="E1260"/>
      <c r="F1260"/>
    </row>
    <row r="1261" spans="3:6" x14ac:dyDescent="0.3">
      <c r="C1261"/>
      <c r="D1261"/>
      <c r="E1261"/>
      <c r="F1261"/>
    </row>
    <row r="1262" spans="3:6" x14ac:dyDescent="0.3">
      <c r="C1262"/>
      <c r="D1262"/>
      <c r="E1262"/>
      <c r="F1262"/>
    </row>
    <row r="1263" spans="3:6" x14ac:dyDescent="0.3">
      <c r="C1263"/>
      <c r="D1263"/>
      <c r="E1263"/>
      <c r="F1263"/>
    </row>
    <row r="1264" spans="3:6" x14ac:dyDescent="0.3">
      <c r="C1264"/>
      <c r="D1264"/>
      <c r="E1264"/>
      <c r="F1264"/>
    </row>
    <row r="1265" spans="3:6" x14ac:dyDescent="0.3">
      <c r="C1265"/>
      <c r="D1265"/>
      <c r="E1265"/>
      <c r="F1265"/>
    </row>
    <row r="1266" spans="3:6" x14ac:dyDescent="0.3">
      <c r="C1266"/>
      <c r="D1266"/>
      <c r="E1266"/>
      <c r="F1266"/>
    </row>
    <row r="1267" spans="3:6" x14ac:dyDescent="0.3">
      <c r="C1267"/>
      <c r="D1267"/>
      <c r="E1267"/>
      <c r="F1267"/>
    </row>
    <row r="1268" spans="3:6" x14ac:dyDescent="0.3">
      <c r="C1268"/>
      <c r="D1268"/>
      <c r="E1268"/>
      <c r="F1268"/>
    </row>
    <row r="1269" spans="3:6" x14ac:dyDescent="0.3">
      <c r="C1269"/>
      <c r="D1269"/>
      <c r="E1269"/>
      <c r="F1269"/>
    </row>
    <row r="1270" spans="3:6" x14ac:dyDescent="0.3">
      <c r="C1270"/>
      <c r="D1270"/>
      <c r="E1270"/>
      <c r="F1270"/>
    </row>
    <row r="1271" spans="3:6" x14ac:dyDescent="0.3">
      <c r="C1271"/>
      <c r="D1271"/>
      <c r="E1271"/>
      <c r="F1271"/>
    </row>
    <row r="1272" spans="3:6" x14ac:dyDescent="0.3">
      <c r="C1272"/>
      <c r="D1272"/>
      <c r="E1272"/>
      <c r="F1272"/>
    </row>
    <row r="1273" spans="3:6" x14ac:dyDescent="0.3">
      <c r="C1273"/>
      <c r="D1273"/>
      <c r="E1273"/>
      <c r="F1273"/>
    </row>
    <row r="1274" spans="3:6" x14ac:dyDescent="0.3">
      <c r="C1274"/>
      <c r="D1274"/>
      <c r="E1274"/>
      <c r="F1274"/>
    </row>
    <row r="1275" spans="3:6" x14ac:dyDescent="0.3">
      <c r="C1275"/>
      <c r="D1275"/>
      <c r="E1275"/>
      <c r="F1275"/>
    </row>
    <row r="1276" spans="3:6" x14ac:dyDescent="0.3">
      <c r="C1276"/>
      <c r="D1276"/>
      <c r="E1276"/>
      <c r="F1276"/>
    </row>
    <row r="1277" spans="3:6" x14ac:dyDescent="0.3">
      <c r="C1277"/>
      <c r="D1277"/>
      <c r="E1277"/>
      <c r="F1277"/>
    </row>
    <row r="1278" spans="3:6" x14ac:dyDescent="0.3">
      <c r="C1278"/>
      <c r="D1278"/>
      <c r="E1278"/>
      <c r="F1278"/>
    </row>
    <row r="1279" spans="3:6" x14ac:dyDescent="0.3">
      <c r="C1279"/>
      <c r="D1279"/>
      <c r="E1279"/>
      <c r="F1279"/>
    </row>
    <row r="1280" spans="3:6" x14ac:dyDescent="0.3">
      <c r="C1280"/>
      <c r="D1280"/>
      <c r="E1280"/>
      <c r="F1280"/>
    </row>
    <row r="1281" spans="3:6" x14ac:dyDescent="0.3">
      <c r="C1281"/>
      <c r="D1281"/>
      <c r="E1281"/>
      <c r="F1281"/>
    </row>
    <row r="1282" spans="3:6" x14ac:dyDescent="0.3">
      <c r="C1282"/>
      <c r="D1282"/>
      <c r="E1282"/>
      <c r="F1282"/>
    </row>
    <row r="1283" spans="3:6" x14ac:dyDescent="0.3">
      <c r="C1283"/>
      <c r="D1283"/>
      <c r="E1283"/>
      <c r="F1283"/>
    </row>
    <row r="1284" spans="3:6" x14ac:dyDescent="0.3">
      <c r="C1284"/>
      <c r="D1284"/>
      <c r="E1284"/>
      <c r="F1284"/>
    </row>
    <row r="1285" spans="3:6" x14ac:dyDescent="0.3">
      <c r="C1285"/>
      <c r="D1285"/>
      <c r="E1285"/>
      <c r="F1285"/>
    </row>
    <row r="1286" spans="3:6" x14ac:dyDescent="0.3">
      <c r="C1286"/>
      <c r="D1286"/>
      <c r="E1286"/>
      <c r="F1286"/>
    </row>
    <row r="1287" spans="3:6" x14ac:dyDescent="0.3">
      <c r="C1287"/>
      <c r="D1287"/>
      <c r="E1287"/>
      <c r="F1287"/>
    </row>
    <row r="1288" spans="3:6" x14ac:dyDescent="0.3">
      <c r="C1288"/>
      <c r="D1288"/>
      <c r="E1288"/>
      <c r="F1288"/>
    </row>
    <row r="1289" spans="3:6" x14ac:dyDescent="0.3">
      <c r="C1289"/>
      <c r="D1289"/>
      <c r="E1289"/>
      <c r="F1289"/>
    </row>
    <row r="1290" spans="3:6" x14ac:dyDescent="0.3">
      <c r="C1290"/>
      <c r="D1290"/>
      <c r="E1290"/>
      <c r="F1290"/>
    </row>
    <row r="1291" spans="3:6" x14ac:dyDescent="0.3">
      <c r="C1291"/>
      <c r="D1291"/>
      <c r="E1291"/>
      <c r="F1291"/>
    </row>
    <row r="1292" spans="3:6" x14ac:dyDescent="0.3">
      <c r="C1292"/>
      <c r="D1292"/>
      <c r="E1292"/>
      <c r="F1292"/>
    </row>
    <row r="1293" spans="3:6" x14ac:dyDescent="0.3">
      <c r="C1293"/>
      <c r="D1293"/>
      <c r="E1293"/>
      <c r="F1293"/>
    </row>
    <row r="1294" spans="3:6" x14ac:dyDescent="0.3">
      <c r="C1294"/>
      <c r="D1294"/>
      <c r="E1294"/>
      <c r="F1294"/>
    </row>
    <row r="1295" spans="3:6" x14ac:dyDescent="0.3">
      <c r="C1295"/>
      <c r="D1295"/>
      <c r="E1295"/>
      <c r="F1295"/>
    </row>
    <row r="1296" spans="3:6" x14ac:dyDescent="0.3">
      <c r="C1296"/>
      <c r="D1296"/>
      <c r="E1296"/>
      <c r="F1296"/>
    </row>
    <row r="1297" spans="3:6" x14ac:dyDescent="0.3">
      <c r="C1297"/>
      <c r="D1297"/>
      <c r="E1297"/>
      <c r="F1297"/>
    </row>
    <row r="1298" spans="3:6" x14ac:dyDescent="0.3">
      <c r="C1298"/>
      <c r="D1298"/>
      <c r="E1298"/>
      <c r="F1298"/>
    </row>
    <row r="1299" spans="3:6" x14ac:dyDescent="0.3">
      <c r="C1299"/>
      <c r="D1299"/>
      <c r="E1299"/>
      <c r="F1299"/>
    </row>
    <row r="1300" spans="3:6" x14ac:dyDescent="0.3">
      <c r="C1300"/>
      <c r="D1300"/>
      <c r="E1300"/>
      <c r="F1300"/>
    </row>
    <row r="1301" spans="3:6" x14ac:dyDescent="0.3">
      <c r="C1301"/>
      <c r="D1301"/>
      <c r="E1301"/>
      <c r="F1301"/>
    </row>
    <row r="1302" spans="3:6" x14ac:dyDescent="0.3">
      <c r="C1302"/>
      <c r="D1302"/>
      <c r="E1302"/>
      <c r="F1302"/>
    </row>
    <row r="1303" spans="3:6" x14ac:dyDescent="0.3">
      <c r="C1303"/>
      <c r="D1303"/>
      <c r="E1303"/>
      <c r="F1303"/>
    </row>
    <row r="1304" spans="3:6" x14ac:dyDescent="0.3">
      <c r="C1304"/>
      <c r="D1304"/>
      <c r="E1304"/>
      <c r="F1304"/>
    </row>
    <row r="1305" spans="3:6" x14ac:dyDescent="0.3">
      <c r="C1305"/>
      <c r="D1305"/>
      <c r="E1305"/>
      <c r="F1305"/>
    </row>
    <row r="1306" spans="3:6" x14ac:dyDescent="0.3">
      <c r="C1306"/>
      <c r="D1306"/>
      <c r="E1306"/>
      <c r="F1306"/>
    </row>
    <row r="1307" spans="3:6" x14ac:dyDescent="0.3">
      <c r="C1307"/>
      <c r="D1307"/>
      <c r="E1307"/>
      <c r="F1307"/>
    </row>
    <row r="1308" spans="3:6" x14ac:dyDescent="0.3">
      <c r="C1308"/>
      <c r="D1308"/>
      <c r="E1308"/>
      <c r="F1308"/>
    </row>
    <row r="1309" spans="3:6" x14ac:dyDescent="0.3">
      <c r="C1309"/>
      <c r="D1309"/>
      <c r="E1309"/>
      <c r="F1309"/>
    </row>
    <row r="1310" spans="3:6" x14ac:dyDescent="0.3">
      <c r="C1310"/>
      <c r="D1310"/>
      <c r="E1310"/>
      <c r="F1310"/>
    </row>
    <row r="1311" spans="3:6" x14ac:dyDescent="0.3">
      <c r="C1311"/>
      <c r="D1311"/>
      <c r="E1311"/>
      <c r="F1311"/>
    </row>
    <row r="1312" spans="3:6" x14ac:dyDescent="0.3">
      <c r="C1312"/>
      <c r="D1312"/>
      <c r="E1312"/>
      <c r="F1312"/>
    </row>
    <row r="1313" spans="3:6" x14ac:dyDescent="0.3">
      <c r="C1313"/>
      <c r="D1313"/>
      <c r="E1313"/>
      <c r="F1313"/>
    </row>
    <row r="1314" spans="3:6" x14ac:dyDescent="0.3">
      <c r="C1314"/>
      <c r="D1314"/>
      <c r="E1314"/>
      <c r="F1314"/>
    </row>
    <row r="1315" spans="3:6" x14ac:dyDescent="0.3">
      <c r="C1315"/>
      <c r="D1315"/>
      <c r="E1315"/>
      <c r="F1315"/>
    </row>
    <row r="1316" spans="3:6" x14ac:dyDescent="0.3">
      <c r="C1316"/>
      <c r="D1316"/>
      <c r="E1316"/>
      <c r="F1316"/>
    </row>
    <row r="1317" spans="3:6" x14ac:dyDescent="0.3">
      <c r="C1317"/>
      <c r="D1317"/>
      <c r="E1317"/>
      <c r="F1317"/>
    </row>
    <row r="1318" spans="3:6" x14ac:dyDescent="0.3">
      <c r="C1318"/>
      <c r="D1318"/>
      <c r="E1318"/>
      <c r="F1318"/>
    </row>
    <row r="1319" spans="3:6" x14ac:dyDescent="0.3">
      <c r="C1319"/>
      <c r="D1319"/>
      <c r="E1319"/>
      <c r="F1319"/>
    </row>
    <row r="1320" spans="3:6" x14ac:dyDescent="0.3">
      <c r="C1320"/>
      <c r="D1320"/>
      <c r="E1320"/>
      <c r="F1320"/>
    </row>
    <row r="1321" spans="3:6" x14ac:dyDescent="0.3">
      <c r="C1321"/>
      <c r="D1321"/>
      <c r="E1321"/>
      <c r="F1321"/>
    </row>
    <row r="1322" spans="3:6" x14ac:dyDescent="0.3">
      <c r="C1322"/>
      <c r="D1322"/>
      <c r="E1322"/>
      <c r="F1322"/>
    </row>
    <row r="1323" spans="3:6" x14ac:dyDescent="0.3">
      <c r="C1323"/>
      <c r="D1323"/>
      <c r="E1323"/>
      <c r="F1323"/>
    </row>
    <row r="1324" spans="3:6" x14ac:dyDescent="0.3">
      <c r="C1324"/>
      <c r="D1324"/>
      <c r="E1324"/>
      <c r="F1324"/>
    </row>
    <row r="1325" spans="3:6" x14ac:dyDescent="0.3">
      <c r="C1325"/>
      <c r="D1325"/>
      <c r="E1325"/>
      <c r="F1325"/>
    </row>
    <row r="1326" spans="3:6" x14ac:dyDescent="0.3">
      <c r="C1326"/>
      <c r="D1326"/>
      <c r="E1326"/>
      <c r="F1326"/>
    </row>
    <row r="1327" spans="3:6" x14ac:dyDescent="0.3">
      <c r="C1327"/>
      <c r="D1327"/>
      <c r="E1327"/>
      <c r="F1327"/>
    </row>
    <row r="1328" spans="3:6" x14ac:dyDescent="0.3">
      <c r="C1328"/>
      <c r="D1328"/>
      <c r="E1328"/>
      <c r="F1328"/>
    </row>
    <row r="1329" spans="3:6" x14ac:dyDescent="0.3">
      <c r="C1329"/>
      <c r="D1329"/>
      <c r="E1329"/>
      <c r="F1329"/>
    </row>
    <row r="1330" spans="3:6" x14ac:dyDescent="0.3">
      <c r="C1330"/>
      <c r="D1330"/>
      <c r="E1330"/>
      <c r="F1330"/>
    </row>
    <row r="1331" spans="3:6" x14ac:dyDescent="0.3">
      <c r="C1331"/>
      <c r="D1331"/>
      <c r="E1331"/>
      <c r="F1331"/>
    </row>
    <row r="1332" spans="3:6" x14ac:dyDescent="0.3">
      <c r="C1332"/>
      <c r="D1332"/>
      <c r="E1332"/>
      <c r="F1332"/>
    </row>
    <row r="1333" spans="3:6" x14ac:dyDescent="0.3">
      <c r="C1333"/>
      <c r="D1333"/>
      <c r="E1333"/>
      <c r="F1333"/>
    </row>
    <row r="1334" spans="3:6" x14ac:dyDescent="0.3">
      <c r="C1334"/>
      <c r="D1334"/>
      <c r="E1334"/>
      <c r="F1334"/>
    </row>
    <row r="1335" spans="3:6" x14ac:dyDescent="0.3">
      <c r="C1335"/>
      <c r="D1335"/>
      <c r="E1335"/>
      <c r="F1335"/>
    </row>
    <row r="1336" spans="3:6" x14ac:dyDescent="0.3">
      <c r="C1336"/>
      <c r="D1336"/>
      <c r="E1336"/>
      <c r="F1336"/>
    </row>
    <row r="1337" spans="3:6" x14ac:dyDescent="0.3">
      <c r="C1337"/>
      <c r="D1337"/>
      <c r="E1337"/>
      <c r="F1337"/>
    </row>
    <row r="1338" spans="3:6" x14ac:dyDescent="0.3">
      <c r="C1338"/>
      <c r="D1338"/>
      <c r="E1338"/>
      <c r="F1338"/>
    </row>
    <row r="1339" spans="3:6" x14ac:dyDescent="0.3">
      <c r="C1339"/>
      <c r="D1339"/>
      <c r="E1339"/>
      <c r="F1339"/>
    </row>
    <row r="1340" spans="3:6" x14ac:dyDescent="0.3">
      <c r="C1340"/>
      <c r="D1340"/>
      <c r="E1340"/>
      <c r="F1340"/>
    </row>
    <row r="1341" spans="3:6" x14ac:dyDescent="0.3">
      <c r="C1341"/>
      <c r="D1341"/>
      <c r="E1341"/>
      <c r="F1341"/>
    </row>
    <row r="1342" spans="3:6" x14ac:dyDescent="0.3">
      <c r="C1342"/>
      <c r="D1342"/>
      <c r="E1342"/>
      <c r="F1342"/>
    </row>
    <row r="1343" spans="3:6" x14ac:dyDescent="0.3">
      <c r="C1343"/>
      <c r="D1343"/>
      <c r="E1343"/>
      <c r="F1343"/>
    </row>
    <row r="1344" spans="3:6" x14ac:dyDescent="0.3">
      <c r="C1344"/>
      <c r="D1344"/>
      <c r="E1344"/>
      <c r="F1344"/>
    </row>
    <row r="1345" spans="3:6" x14ac:dyDescent="0.3">
      <c r="C1345"/>
      <c r="D1345"/>
      <c r="E1345"/>
      <c r="F1345"/>
    </row>
    <row r="1346" spans="3:6" x14ac:dyDescent="0.3">
      <c r="C1346"/>
      <c r="D1346"/>
      <c r="E1346"/>
      <c r="F1346"/>
    </row>
    <row r="1347" spans="3:6" x14ac:dyDescent="0.3">
      <c r="C1347"/>
      <c r="D1347"/>
      <c r="E1347"/>
      <c r="F1347"/>
    </row>
    <row r="1348" spans="3:6" x14ac:dyDescent="0.3">
      <c r="C1348"/>
      <c r="D1348"/>
      <c r="E1348"/>
      <c r="F1348"/>
    </row>
    <row r="1349" spans="3:6" x14ac:dyDescent="0.3">
      <c r="C1349"/>
      <c r="D1349"/>
      <c r="E1349"/>
      <c r="F1349"/>
    </row>
    <row r="1350" spans="3:6" x14ac:dyDescent="0.3">
      <c r="C1350"/>
      <c r="D1350"/>
      <c r="E1350"/>
      <c r="F1350"/>
    </row>
    <row r="1351" spans="3:6" x14ac:dyDescent="0.3">
      <c r="C1351"/>
      <c r="D1351"/>
      <c r="E1351"/>
      <c r="F1351"/>
    </row>
    <row r="1352" spans="3:6" x14ac:dyDescent="0.3">
      <c r="C1352"/>
      <c r="D1352"/>
      <c r="E1352"/>
      <c r="F1352"/>
    </row>
    <row r="1353" spans="3:6" x14ac:dyDescent="0.3">
      <c r="C1353"/>
      <c r="D1353"/>
      <c r="E1353"/>
      <c r="F1353"/>
    </row>
    <row r="1354" spans="3:6" x14ac:dyDescent="0.3">
      <c r="C1354"/>
      <c r="D1354"/>
      <c r="E1354"/>
      <c r="F1354"/>
    </row>
    <row r="1355" spans="3:6" x14ac:dyDescent="0.3">
      <c r="C1355"/>
      <c r="D1355"/>
      <c r="E1355"/>
      <c r="F1355"/>
    </row>
    <row r="1356" spans="3:6" x14ac:dyDescent="0.3">
      <c r="C1356"/>
      <c r="D1356"/>
      <c r="E1356"/>
      <c r="F1356"/>
    </row>
    <row r="1357" spans="3:6" x14ac:dyDescent="0.3">
      <c r="C1357"/>
      <c r="D1357"/>
      <c r="E1357"/>
      <c r="F1357"/>
    </row>
    <row r="1358" spans="3:6" x14ac:dyDescent="0.3">
      <c r="C1358"/>
      <c r="D1358"/>
      <c r="E1358"/>
      <c r="F1358"/>
    </row>
    <row r="1359" spans="3:6" x14ac:dyDescent="0.3">
      <c r="C1359"/>
      <c r="D1359"/>
      <c r="E1359"/>
      <c r="F1359"/>
    </row>
    <row r="1360" spans="3:6" x14ac:dyDescent="0.3">
      <c r="C1360"/>
      <c r="D1360"/>
      <c r="E1360"/>
      <c r="F1360"/>
    </row>
    <row r="1361" spans="3:6" x14ac:dyDescent="0.3">
      <c r="C1361"/>
      <c r="D1361"/>
      <c r="E1361"/>
      <c r="F1361"/>
    </row>
    <row r="1362" spans="3:6" x14ac:dyDescent="0.3">
      <c r="C1362"/>
      <c r="D1362"/>
      <c r="E1362"/>
      <c r="F1362"/>
    </row>
    <row r="1363" spans="3:6" x14ac:dyDescent="0.3">
      <c r="C1363"/>
      <c r="D1363"/>
      <c r="E1363"/>
      <c r="F1363"/>
    </row>
    <row r="1364" spans="3:6" x14ac:dyDescent="0.3">
      <c r="C1364"/>
      <c r="D1364"/>
      <c r="E1364"/>
      <c r="F1364"/>
    </row>
    <row r="1365" spans="3:6" x14ac:dyDescent="0.3">
      <c r="C1365"/>
      <c r="D1365"/>
      <c r="E1365"/>
      <c r="F1365"/>
    </row>
    <row r="1366" spans="3:6" x14ac:dyDescent="0.3">
      <c r="C1366"/>
      <c r="D1366"/>
      <c r="E1366"/>
      <c r="F1366"/>
    </row>
    <row r="1367" spans="3:6" x14ac:dyDescent="0.3">
      <c r="C1367"/>
      <c r="D1367"/>
      <c r="E1367"/>
      <c r="F1367"/>
    </row>
    <row r="1368" spans="3:6" x14ac:dyDescent="0.3">
      <c r="C1368"/>
      <c r="D1368"/>
      <c r="E1368"/>
      <c r="F1368"/>
    </row>
    <row r="1369" spans="3:6" x14ac:dyDescent="0.3">
      <c r="C1369"/>
      <c r="D1369"/>
      <c r="E1369"/>
      <c r="F1369"/>
    </row>
    <row r="1370" spans="3:6" x14ac:dyDescent="0.3">
      <c r="C1370"/>
      <c r="D1370"/>
      <c r="E1370"/>
      <c r="F1370"/>
    </row>
    <row r="1371" spans="3:6" x14ac:dyDescent="0.3">
      <c r="C1371"/>
      <c r="D1371"/>
      <c r="E1371"/>
      <c r="F1371"/>
    </row>
    <row r="1372" spans="3:6" x14ac:dyDescent="0.3">
      <c r="C1372"/>
      <c r="D1372"/>
      <c r="E1372"/>
      <c r="F1372"/>
    </row>
    <row r="1373" spans="3:6" x14ac:dyDescent="0.3">
      <c r="C1373"/>
      <c r="D1373"/>
      <c r="E1373"/>
      <c r="F1373"/>
    </row>
    <row r="1374" spans="3:6" x14ac:dyDescent="0.3">
      <c r="C1374"/>
      <c r="D1374"/>
      <c r="E1374"/>
      <c r="F1374"/>
    </row>
    <row r="1375" spans="3:6" x14ac:dyDescent="0.3">
      <c r="C1375"/>
      <c r="D1375"/>
      <c r="E1375"/>
      <c r="F1375"/>
    </row>
    <row r="1376" spans="3:6" x14ac:dyDescent="0.3">
      <c r="C1376"/>
      <c r="D1376"/>
      <c r="E1376"/>
      <c r="F1376"/>
    </row>
    <row r="1377" spans="3:6" x14ac:dyDescent="0.3">
      <c r="C1377"/>
      <c r="D1377"/>
      <c r="E1377"/>
      <c r="F1377"/>
    </row>
    <row r="1378" spans="3:6" x14ac:dyDescent="0.3">
      <c r="C1378"/>
      <c r="D1378"/>
      <c r="E1378"/>
      <c r="F1378"/>
    </row>
    <row r="1379" spans="3:6" x14ac:dyDescent="0.3">
      <c r="C1379"/>
      <c r="D1379"/>
      <c r="E1379"/>
      <c r="F1379"/>
    </row>
    <row r="1380" spans="3:6" x14ac:dyDescent="0.3">
      <c r="C1380"/>
      <c r="D1380"/>
      <c r="E1380"/>
      <c r="F1380"/>
    </row>
    <row r="1381" spans="3:6" x14ac:dyDescent="0.3">
      <c r="C1381"/>
      <c r="D1381"/>
      <c r="E1381"/>
      <c r="F1381"/>
    </row>
    <row r="1382" spans="3:6" x14ac:dyDescent="0.3">
      <c r="C1382"/>
      <c r="D1382"/>
      <c r="E1382"/>
      <c r="F1382"/>
    </row>
    <row r="1383" spans="3:6" x14ac:dyDescent="0.3">
      <c r="C1383"/>
      <c r="D1383"/>
      <c r="E1383"/>
      <c r="F1383"/>
    </row>
    <row r="1384" spans="3:6" x14ac:dyDescent="0.3">
      <c r="C1384"/>
      <c r="D1384"/>
      <c r="E1384"/>
      <c r="F1384"/>
    </row>
    <row r="1385" spans="3:6" x14ac:dyDescent="0.3">
      <c r="C1385"/>
      <c r="D1385"/>
      <c r="E1385"/>
      <c r="F1385"/>
    </row>
    <row r="1386" spans="3:6" x14ac:dyDescent="0.3">
      <c r="C1386"/>
      <c r="D1386"/>
      <c r="E1386"/>
      <c r="F1386"/>
    </row>
    <row r="1387" spans="3:6" x14ac:dyDescent="0.3">
      <c r="C1387"/>
      <c r="D1387"/>
      <c r="E1387"/>
      <c r="F1387"/>
    </row>
    <row r="1388" spans="3:6" x14ac:dyDescent="0.3">
      <c r="C1388"/>
      <c r="D1388"/>
      <c r="E1388"/>
      <c r="F1388"/>
    </row>
    <row r="1389" spans="3:6" x14ac:dyDescent="0.3">
      <c r="C1389"/>
      <c r="D1389"/>
      <c r="E1389"/>
      <c r="F1389"/>
    </row>
    <row r="1390" spans="3:6" x14ac:dyDescent="0.3">
      <c r="C1390"/>
      <c r="D1390"/>
      <c r="E1390"/>
      <c r="F1390"/>
    </row>
    <row r="1391" spans="3:6" x14ac:dyDescent="0.3">
      <c r="C1391"/>
      <c r="D1391"/>
      <c r="E1391"/>
      <c r="F1391"/>
    </row>
    <row r="1392" spans="3:6" x14ac:dyDescent="0.3">
      <c r="C1392"/>
      <c r="D1392"/>
      <c r="E1392"/>
      <c r="F1392"/>
    </row>
    <row r="1393" spans="3:6" x14ac:dyDescent="0.3">
      <c r="C1393"/>
      <c r="D1393"/>
      <c r="E1393"/>
      <c r="F1393"/>
    </row>
    <row r="1394" spans="3:6" x14ac:dyDescent="0.3">
      <c r="C1394"/>
      <c r="D1394"/>
      <c r="E1394"/>
      <c r="F1394"/>
    </row>
    <row r="1395" spans="3:6" x14ac:dyDescent="0.3">
      <c r="C1395"/>
      <c r="D1395"/>
      <c r="E1395"/>
      <c r="F1395"/>
    </row>
    <row r="1396" spans="3:6" x14ac:dyDescent="0.3">
      <c r="C1396"/>
      <c r="D1396"/>
      <c r="E1396"/>
      <c r="F1396"/>
    </row>
    <row r="1397" spans="3:6" x14ac:dyDescent="0.3">
      <c r="C1397"/>
      <c r="D1397"/>
      <c r="E1397"/>
      <c r="F1397"/>
    </row>
    <row r="1398" spans="3:6" x14ac:dyDescent="0.3">
      <c r="C1398"/>
      <c r="D1398"/>
      <c r="E1398"/>
      <c r="F1398"/>
    </row>
    <row r="1399" spans="3:6" x14ac:dyDescent="0.3">
      <c r="C1399"/>
      <c r="D1399"/>
      <c r="E1399"/>
      <c r="F1399"/>
    </row>
    <row r="1400" spans="3:6" x14ac:dyDescent="0.3">
      <c r="C1400"/>
      <c r="D1400"/>
      <c r="E1400"/>
      <c r="F1400"/>
    </row>
    <row r="1401" spans="3:6" x14ac:dyDescent="0.3">
      <c r="C1401"/>
      <c r="D1401"/>
      <c r="E1401"/>
      <c r="F1401"/>
    </row>
    <row r="1402" spans="3:6" x14ac:dyDescent="0.3">
      <c r="C1402"/>
      <c r="D1402"/>
      <c r="E1402"/>
      <c r="F1402"/>
    </row>
    <row r="1403" spans="3:6" x14ac:dyDescent="0.3">
      <c r="C1403"/>
      <c r="D1403"/>
      <c r="E1403"/>
      <c r="F1403"/>
    </row>
    <row r="1404" spans="3:6" x14ac:dyDescent="0.3">
      <c r="C1404"/>
      <c r="D1404"/>
      <c r="E1404"/>
      <c r="F1404"/>
    </row>
    <row r="1405" spans="3:6" x14ac:dyDescent="0.3">
      <c r="C1405"/>
      <c r="D1405"/>
      <c r="E1405"/>
      <c r="F1405"/>
    </row>
    <row r="1406" spans="3:6" x14ac:dyDescent="0.3">
      <c r="C1406"/>
      <c r="D1406"/>
      <c r="E1406"/>
      <c r="F1406"/>
    </row>
    <row r="1407" spans="3:6" x14ac:dyDescent="0.3">
      <c r="C1407"/>
      <c r="D1407"/>
      <c r="E1407"/>
      <c r="F1407"/>
    </row>
    <row r="1408" spans="3:6" x14ac:dyDescent="0.3">
      <c r="C1408"/>
      <c r="D1408"/>
      <c r="E1408"/>
      <c r="F1408"/>
    </row>
    <row r="1409" spans="3:6" x14ac:dyDescent="0.3">
      <c r="C1409"/>
      <c r="D1409"/>
      <c r="E1409"/>
      <c r="F1409"/>
    </row>
    <row r="1410" spans="3:6" x14ac:dyDescent="0.3">
      <c r="C1410"/>
      <c r="D1410"/>
      <c r="E1410"/>
      <c r="F1410"/>
    </row>
    <row r="1411" spans="3:6" x14ac:dyDescent="0.3">
      <c r="C1411"/>
      <c r="D1411"/>
      <c r="E1411"/>
      <c r="F1411"/>
    </row>
    <row r="1412" spans="3:6" x14ac:dyDescent="0.3">
      <c r="C1412"/>
      <c r="D1412"/>
      <c r="E1412"/>
      <c r="F1412"/>
    </row>
    <row r="1413" spans="3:6" x14ac:dyDescent="0.3">
      <c r="C1413"/>
      <c r="D1413"/>
      <c r="E1413"/>
      <c r="F1413"/>
    </row>
    <row r="1414" spans="3:6" x14ac:dyDescent="0.3">
      <c r="C1414"/>
      <c r="D1414"/>
      <c r="E1414"/>
      <c r="F1414"/>
    </row>
    <row r="1415" spans="3:6" x14ac:dyDescent="0.3">
      <c r="C1415"/>
      <c r="D1415"/>
      <c r="E1415"/>
      <c r="F1415"/>
    </row>
    <row r="1416" spans="3:6" x14ac:dyDescent="0.3">
      <c r="C1416"/>
      <c r="D1416"/>
      <c r="E1416"/>
      <c r="F1416"/>
    </row>
    <row r="1417" spans="3:6" x14ac:dyDescent="0.3">
      <c r="C1417"/>
      <c r="D1417"/>
      <c r="E1417"/>
      <c r="F1417"/>
    </row>
    <row r="1418" spans="3:6" x14ac:dyDescent="0.3">
      <c r="C1418"/>
      <c r="D1418"/>
      <c r="E1418"/>
      <c r="F1418"/>
    </row>
    <row r="1419" spans="3:6" x14ac:dyDescent="0.3">
      <c r="C1419"/>
      <c r="D1419"/>
      <c r="E1419"/>
      <c r="F1419"/>
    </row>
    <row r="1420" spans="3:6" x14ac:dyDescent="0.3">
      <c r="C1420"/>
      <c r="D1420"/>
      <c r="E1420"/>
      <c r="F1420"/>
    </row>
    <row r="1421" spans="3:6" x14ac:dyDescent="0.3">
      <c r="C1421"/>
      <c r="D1421"/>
      <c r="E1421"/>
      <c r="F1421"/>
    </row>
    <row r="1422" spans="3:6" x14ac:dyDescent="0.3">
      <c r="C1422"/>
      <c r="D1422"/>
      <c r="E1422"/>
      <c r="F1422"/>
    </row>
    <row r="1423" spans="3:6" x14ac:dyDescent="0.3">
      <c r="C1423"/>
      <c r="D1423"/>
      <c r="E1423"/>
      <c r="F1423"/>
    </row>
    <row r="1424" spans="3:6" x14ac:dyDescent="0.3">
      <c r="C1424"/>
      <c r="D1424"/>
      <c r="E1424"/>
      <c r="F1424"/>
    </row>
    <row r="1425" spans="3:6" x14ac:dyDescent="0.3">
      <c r="C1425"/>
      <c r="D1425"/>
      <c r="E1425"/>
      <c r="F1425"/>
    </row>
    <row r="1426" spans="3:6" x14ac:dyDescent="0.3">
      <c r="C1426"/>
      <c r="D1426"/>
      <c r="E1426"/>
      <c r="F1426"/>
    </row>
    <row r="1427" spans="3:6" x14ac:dyDescent="0.3">
      <c r="C1427"/>
      <c r="D1427"/>
      <c r="E1427"/>
      <c r="F1427"/>
    </row>
    <row r="1428" spans="3:6" x14ac:dyDescent="0.3">
      <c r="C1428"/>
      <c r="D1428"/>
      <c r="E1428"/>
      <c r="F1428"/>
    </row>
    <row r="1429" spans="3:6" x14ac:dyDescent="0.3">
      <c r="C1429"/>
      <c r="D1429"/>
      <c r="E1429"/>
      <c r="F1429"/>
    </row>
    <row r="1430" spans="3:6" x14ac:dyDescent="0.3">
      <c r="C1430"/>
      <c r="D1430"/>
      <c r="E1430"/>
      <c r="F1430"/>
    </row>
    <row r="1431" spans="3:6" x14ac:dyDescent="0.3">
      <c r="C1431"/>
      <c r="D1431"/>
      <c r="E1431"/>
      <c r="F1431"/>
    </row>
    <row r="1432" spans="3:6" x14ac:dyDescent="0.3">
      <c r="C1432"/>
      <c r="D1432"/>
      <c r="E1432"/>
      <c r="F1432"/>
    </row>
    <row r="1433" spans="3:6" x14ac:dyDescent="0.3">
      <c r="C1433"/>
      <c r="D1433"/>
      <c r="E1433"/>
      <c r="F1433"/>
    </row>
    <row r="1434" spans="3:6" x14ac:dyDescent="0.3">
      <c r="C1434"/>
      <c r="D1434"/>
      <c r="E1434"/>
      <c r="F1434"/>
    </row>
    <row r="1435" spans="3:6" x14ac:dyDescent="0.3">
      <c r="C1435"/>
      <c r="D1435"/>
      <c r="E1435"/>
      <c r="F1435"/>
    </row>
    <row r="1436" spans="3:6" x14ac:dyDescent="0.3">
      <c r="C1436"/>
      <c r="D1436"/>
      <c r="E1436"/>
      <c r="F1436"/>
    </row>
    <row r="1437" spans="3:6" x14ac:dyDescent="0.3">
      <c r="C1437"/>
      <c r="D1437"/>
      <c r="E1437"/>
      <c r="F1437"/>
    </row>
    <row r="1438" spans="3:6" x14ac:dyDescent="0.3">
      <c r="C1438"/>
      <c r="D1438"/>
      <c r="E1438"/>
      <c r="F1438"/>
    </row>
    <row r="1439" spans="3:6" x14ac:dyDescent="0.3">
      <c r="C1439"/>
      <c r="D1439"/>
      <c r="E1439"/>
      <c r="F1439"/>
    </row>
    <row r="1440" spans="3:6" x14ac:dyDescent="0.3">
      <c r="C1440"/>
      <c r="D1440"/>
      <c r="E1440"/>
      <c r="F1440"/>
    </row>
    <row r="1441" spans="3:6" x14ac:dyDescent="0.3">
      <c r="C1441"/>
      <c r="D1441"/>
      <c r="E1441"/>
      <c r="F1441"/>
    </row>
    <row r="1442" spans="3:6" x14ac:dyDescent="0.3">
      <c r="C1442"/>
      <c r="D1442"/>
      <c r="E1442"/>
      <c r="F1442"/>
    </row>
    <row r="1443" spans="3:6" x14ac:dyDescent="0.3">
      <c r="C1443"/>
      <c r="D1443"/>
      <c r="E1443"/>
      <c r="F1443"/>
    </row>
    <row r="1444" spans="3:6" x14ac:dyDescent="0.3">
      <c r="C1444"/>
      <c r="D1444"/>
      <c r="E1444"/>
      <c r="F1444"/>
    </row>
    <row r="1445" spans="3:6" x14ac:dyDescent="0.3">
      <c r="C1445"/>
      <c r="D1445"/>
      <c r="E1445"/>
      <c r="F1445"/>
    </row>
    <row r="1446" spans="3:6" x14ac:dyDescent="0.3">
      <c r="C1446"/>
      <c r="D1446"/>
      <c r="E1446"/>
      <c r="F1446"/>
    </row>
    <row r="1447" spans="3:6" x14ac:dyDescent="0.3">
      <c r="C1447"/>
      <c r="D1447"/>
      <c r="E1447"/>
      <c r="F1447"/>
    </row>
    <row r="1448" spans="3:6" x14ac:dyDescent="0.3">
      <c r="C1448"/>
      <c r="D1448"/>
      <c r="E1448"/>
      <c r="F1448"/>
    </row>
    <row r="1449" spans="3:6" x14ac:dyDescent="0.3">
      <c r="C1449"/>
      <c r="D1449"/>
      <c r="E1449"/>
      <c r="F1449"/>
    </row>
    <row r="1450" spans="3:6" x14ac:dyDescent="0.3">
      <c r="C1450"/>
      <c r="D1450"/>
      <c r="E1450"/>
      <c r="F1450"/>
    </row>
    <row r="1451" spans="3:6" x14ac:dyDescent="0.3">
      <c r="C1451"/>
      <c r="D1451"/>
      <c r="E1451"/>
      <c r="F1451"/>
    </row>
    <row r="1452" spans="3:6" x14ac:dyDescent="0.3">
      <c r="C1452"/>
      <c r="D1452"/>
      <c r="E1452"/>
      <c r="F1452"/>
    </row>
    <row r="1453" spans="3:6" x14ac:dyDescent="0.3">
      <c r="C1453"/>
      <c r="D1453"/>
      <c r="E1453"/>
      <c r="F1453"/>
    </row>
    <row r="1454" spans="3:6" x14ac:dyDescent="0.3">
      <c r="C1454"/>
      <c r="D1454"/>
      <c r="E1454"/>
      <c r="F1454"/>
    </row>
    <row r="1455" spans="3:6" x14ac:dyDescent="0.3">
      <c r="C1455"/>
      <c r="D1455"/>
      <c r="E1455"/>
      <c r="F1455"/>
    </row>
    <row r="1456" spans="3:6" x14ac:dyDescent="0.3">
      <c r="C1456"/>
      <c r="D1456"/>
      <c r="E1456"/>
      <c r="F1456"/>
    </row>
    <row r="1457" spans="3:6" x14ac:dyDescent="0.3">
      <c r="C1457"/>
      <c r="D1457"/>
      <c r="E1457"/>
      <c r="F1457"/>
    </row>
    <row r="1458" spans="3:6" x14ac:dyDescent="0.3">
      <c r="C1458"/>
      <c r="D1458"/>
      <c r="E1458"/>
      <c r="F1458"/>
    </row>
    <row r="1459" spans="3:6" x14ac:dyDescent="0.3">
      <c r="C1459"/>
      <c r="D1459"/>
      <c r="E1459"/>
      <c r="F1459"/>
    </row>
    <row r="1460" spans="3:6" x14ac:dyDescent="0.3">
      <c r="C1460"/>
      <c r="D1460"/>
      <c r="E1460"/>
      <c r="F1460"/>
    </row>
    <row r="1461" spans="3:6" x14ac:dyDescent="0.3">
      <c r="C1461"/>
      <c r="D1461"/>
      <c r="E1461"/>
      <c r="F1461"/>
    </row>
    <row r="1462" spans="3:6" x14ac:dyDescent="0.3">
      <c r="C1462"/>
      <c r="D1462"/>
      <c r="E1462"/>
      <c r="F1462"/>
    </row>
    <row r="1463" spans="3:6" x14ac:dyDescent="0.3">
      <c r="C1463"/>
      <c r="D1463"/>
      <c r="E1463"/>
      <c r="F1463"/>
    </row>
    <row r="1464" spans="3:6" x14ac:dyDescent="0.3">
      <c r="C1464"/>
      <c r="D1464"/>
      <c r="E1464"/>
      <c r="F1464"/>
    </row>
    <row r="1465" spans="3:6" x14ac:dyDescent="0.3">
      <c r="C1465"/>
      <c r="D1465"/>
      <c r="E1465"/>
      <c r="F1465"/>
    </row>
    <row r="1466" spans="3:6" x14ac:dyDescent="0.3">
      <c r="C1466"/>
      <c r="D1466"/>
      <c r="E1466"/>
      <c r="F1466"/>
    </row>
    <row r="1467" spans="3:6" x14ac:dyDescent="0.3">
      <c r="C1467"/>
      <c r="D1467"/>
      <c r="E1467"/>
      <c r="F1467"/>
    </row>
    <row r="1468" spans="3:6" x14ac:dyDescent="0.3">
      <c r="C1468"/>
      <c r="D1468"/>
      <c r="E1468"/>
      <c r="F1468"/>
    </row>
    <row r="1469" spans="3:6" x14ac:dyDescent="0.3">
      <c r="C1469"/>
      <c r="D1469"/>
      <c r="E1469"/>
      <c r="F1469"/>
    </row>
    <row r="1470" spans="3:6" x14ac:dyDescent="0.3">
      <c r="C1470"/>
      <c r="D1470"/>
      <c r="E1470"/>
      <c r="F1470"/>
    </row>
    <row r="1471" spans="3:6" x14ac:dyDescent="0.3">
      <c r="C1471"/>
      <c r="D1471"/>
      <c r="E1471"/>
      <c r="F1471"/>
    </row>
    <row r="1472" spans="3:6" x14ac:dyDescent="0.3">
      <c r="C1472"/>
      <c r="D1472"/>
      <c r="E1472"/>
      <c r="F1472"/>
    </row>
    <row r="1473" spans="3:6" x14ac:dyDescent="0.3">
      <c r="C1473"/>
      <c r="D1473"/>
      <c r="E1473"/>
      <c r="F1473"/>
    </row>
    <row r="1474" spans="3:6" x14ac:dyDescent="0.3">
      <c r="C1474"/>
      <c r="D1474"/>
      <c r="E1474"/>
      <c r="F1474"/>
    </row>
    <row r="1475" spans="3:6" x14ac:dyDescent="0.3">
      <c r="C1475"/>
      <c r="D1475"/>
      <c r="E1475"/>
      <c r="F1475"/>
    </row>
    <row r="1476" spans="3:6" x14ac:dyDescent="0.3">
      <c r="C1476"/>
      <c r="D1476"/>
      <c r="E1476"/>
      <c r="F1476"/>
    </row>
    <row r="1477" spans="3:6" x14ac:dyDescent="0.3">
      <c r="C1477"/>
      <c r="D1477"/>
      <c r="E1477"/>
      <c r="F1477"/>
    </row>
    <row r="1478" spans="3:6" x14ac:dyDescent="0.3">
      <c r="C1478"/>
      <c r="D1478"/>
      <c r="E1478"/>
      <c r="F1478"/>
    </row>
    <row r="1479" spans="3:6" x14ac:dyDescent="0.3">
      <c r="C1479"/>
      <c r="D1479"/>
      <c r="E1479"/>
      <c r="F1479"/>
    </row>
    <row r="1480" spans="3:6" x14ac:dyDescent="0.3">
      <c r="C1480"/>
      <c r="D1480"/>
      <c r="E1480"/>
      <c r="F1480"/>
    </row>
    <row r="1481" spans="3:6" x14ac:dyDescent="0.3">
      <c r="C1481"/>
      <c r="D1481"/>
      <c r="E1481"/>
      <c r="F1481"/>
    </row>
    <row r="1482" spans="3:6" x14ac:dyDescent="0.3">
      <c r="C1482"/>
      <c r="D1482"/>
      <c r="E1482"/>
      <c r="F1482"/>
    </row>
    <row r="1483" spans="3:6" x14ac:dyDescent="0.3">
      <c r="C1483"/>
      <c r="D1483"/>
      <c r="E1483"/>
      <c r="F1483"/>
    </row>
    <row r="1484" spans="3:6" x14ac:dyDescent="0.3">
      <c r="C1484"/>
      <c r="D1484"/>
      <c r="E1484"/>
      <c r="F1484"/>
    </row>
    <row r="1485" spans="3:6" x14ac:dyDescent="0.3">
      <c r="C1485"/>
      <c r="D1485"/>
      <c r="E1485"/>
      <c r="F1485"/>
    </row>
    <row r="1486" spans="3:6" x14ac:dyDescent="0.3">
      <c r="C1486"/>
      <c r="D1486"/>
      <c r="E1486"/>
      <c r="F1486"/>
    </row>
    <row r="1487" spans="3:6" x14ac:dyDescent="0.3">
      <c r="C1487"/>
      <c r="D1487"/>
      <c r="E1487"/>
      <c r="F1487"/>
    </row>
    <row r="1488" spans="3:6" x14ac:dyDescent="0.3">
      <c r="C1488"/>
      <c r="D1488"/>
      <c r="E1488"/>
      <c r="F1488"/>
    </row>
    <row r="1489" spans="3:6" x14ac:dyDescent="0.3">
      <c r="C1489"/>
      <c r="D1489"/>
      <c r="E1489"/>
      <c r="F1489"/>
    </row>
    <row r="1490" spans="3:6" x14ac:dyDescent="0.3">
      <c r="C1490"/>
      <c r="D1490"/>
      <c r="E1490"/>
      <c r="F1490"/>
    </row>
    <row r="1491" spans="3:6" x14ac:dyDescent="0.3">
      <c r="C1491"/>
      <c r="D1491"/>
      <c r="E1491"/>
      <c r="F1491"/>
    </row>
    <row r="1492" spans="3:6" x14ac:dyDescent="0.3">
      <c r="C1492"/>
      <c r="D1492"/>
      <c r="E1492"/>
      <c r="F1492"/>
    </row>
    <row r="1493" spans="3:6" x14ac:dyDescent="0.3">
      <c r="C1493"/>
      <c r="D1493"/>
      <c r="E1493"/>
      <c r="F1493"/>
    </row>
    <row r="1494" spans="3:6" x14ac:dyDescent="0.3">
      <c r="C1494"/>
      <c r="D1494"/>
      <c r="E1494"/>
      <c r="F1494"/>
    </row>
    <row r="1495" spans="3:6" x14ac:dyDescent="0.3">
      <c r="C1495"/>
      <c r="D1495"/>
      <c r="E1495"/>
      <c r="F1495"/>
    </row>
    <row r="1496" spans="3:6" x14ac:dyDescent="0.3">
      <c r="C1496"/>
      <c r="D1496"/>
      <c r="E1496"/>
      <c r="F1496"/>
    </row>
    <row r="1497" spans="3:6" x14ac:dyDescent="0.3">
      <c r="C1497"/>
      <c r="D1497"/>
      <c r="E1497"/>
      <c r="F1497"/>
    </row>
    <row r="1498" spans="3:6" x14ac:dyDescent="0.3">
      <c r="C1498"/>
      <c r="D1498"/>
      <c r="E1498"/>
      <c r="F1498"/>
    </row>
    <row r="1499" spans="3:6" x14ac:dyDescent="0.3">
      <c r="C1499"/>
      <c r="D1499"/>
      <c r="E1499"/>
      <c r="F1499"/>
    </row>
    <row r="1500" spans="3:6" x14ac:dyDescent="0.3">
      <c r="C1500"/>
      <c r="D1500"/>
      <c r="E1500"/>
      <c r="F1500"/>
    </row>
    <row r="1501" spans="3:6" x14ac:dyDescent="0.3">
      <c r="C1501"/>
      <c r="D1501"/>
      <c r="E1501"/>
      <c r="F1501"/>
    </row>
    <row r="1502" spans="3:6" x14ac:dyDescent="0.3">
      <c r="C1502"/>
      <c r="D1502"/>
      <c r="E1502"/>
      <c r="F1502"/>
    </row>
    <row r="1503" spans="3:6" x14ac:dyDescent="0.3">
      <c r="C1503"/>
      <c r="D1503"/>
      <c r="E1503"/>
      <c r="F1503"/>
    </row>
    <row r="1504" spans="3:6" x14ac:dyDescent="0.3">
      <c r="C1504"/>
      <c r="D1504"/>
      <c r="E1504"/>
      <c r="F1504"/>
    </row>
    <row r="1505" spans="3:6" x14ac:dyDescent="0.3">
      <c r="C1505"/>
      <c r="D1505"/>
      <c r="E1505"/>
      <c r="F1505"/>
    </row>
    <row r="1506" spans="3:6" x14ac:dyDescent="0.3">
      <c r="C1506"/>
      <c r="D1506"/>
      <c r="E1506"/>
      <c r="F1506"/>
    </row>
    <row r="1507" spans="3:6" x14ac:dyDescent="0.3">
      <c r="C1507"/>
      <c r="D1507"/>
      <c r="E1507"/>
      <c r="F1507"/>
    </row>
    <row r="1508" spans="3:6" x14ac:dyDescent="0.3">
      <c r="C1508"/>
      <c r="D1508"/>
      <c r="E1508"/>
      <c r="F1508"/>
    </row>
    <row r="1509" spans="3:6" x14ac:dyDescent="0.3">
      <c r="C1509"/>
      <c r="D1509"/>
      <c r="E1509"/>
      <c r="F1509"/>
    </row>
    <row r="1510" spans="3:6" x14ac:dyDescent="0.3">
      <c r="C1510"/>
      <c r="D1510"/>
      <c r="E1510"/>
      <c r="F1510"/>
    </row>
    <row r="1511" spans="3:6" x14ac:dyDescent="0.3">
      <c r="C1511"/>
      <c r="D1511"/>
      <c r="E1511"/>
      <c r="F1511"/>
    </row>
    <row r="1512" spans="3:6" x14ac:dyDescent="0.3">
      <c r="C1512"/>
      <c r="D1512"/>
      <c r="E1512"/>
      <c r="F1512"/>
    </row>
    <row r="1513" spans="3:6" x14ac:dyDescent="0.3">
      <c r="C1513"/>
      <c r="D1513"/>
      <c r="E1513"/>
      <c r="F1513"/>
    </row>
    <row r="1514" spans="3:6" x14ac:dyDescent="0.3">
      <c r="C1514"/>
      <c r="D1514"/>
      <c r="E1514"/>
      <c r="F1514"/>
    </row>
    <row r="1515" spans="3:6" x14ac:dyDescent="0.3">
      <c r="C1515"/>
      <c r="D1515"/>
      <c r="E1515"/>
      <c r="F1515"/>
    </row>
    <row r="1516" spans="3:6" x14ac:dyDescent="0.3">
      <c r="C1516"/>
      <c r="D1516"/>
      <c r="E1516"/>
      <c r="F1516"/>
    </row>
    <row r="1517" spans="3:6" x14ac:dyDescent="0.3">
      <c r="C1517"/>
      <c r="D1517"/>
      <c r="E1517"/>
      <c r="F1517"/>
    </row>
    <row r="1518" spans="3:6" x14ac:dyDescent="0.3">
      <c r="C1518"/>
      <c r="D1518"/>
      <c r="E1518"/>
      <c r="F1518"/>
    </row>
    <row r="1519" spans="3:6" x14ac:dyDescent="0.3">
      <c r="C1519"/>
      <c r="D1519"/>
      <c r="E1519"/>
      <c r="F1519"/>
    </row>
    <row r="1520" spans="3:6" x14ac:dyDescent="0.3">
      <c r="C1520"/>
      <c r="D1520"/>
      <c r="E1520"/>
      <c r="F1520"/>
    </row>
    <row r="1521" spans="3:6" x14ac:dyDescent="0.3">
      <c r="C1521"/>
      <c r="D1521"/>
      <c r="E1521"/>
      <c r="F1521"/>
    </row>
    <row r="1522" spans="3:6" x14ac:dyDescent="0.3">
      <c r="C1522"/>
      <c r="D1522"/>
      <c r="E1522"/>
      <c r="F1522"/>
    </row>
    <row r="1523" spans="3:6" x14ac:dyDescent="0.3">
      <c r="C1523"/>
      <c r="D1523"/>
      <c r="E1523"/>
      <c r="F1523"/>
    </row>
    <row r="1524" spans="3:6" x14ac:dyDescent="0.3">
      <c r="C1524"/>
      <c r="D1524"/>
      <c r="E1524"/>
      <c r="F1524"/>
    </row>
    <row r="1525" spans="3:6" x14ac:dyDescent="0.3">
      <c r="C1525"/>
      <c r="D1525"/>
      <c r="E1525"/>
      <c r="F1525"/>
    </row>
    <row r="1526" spans="3:6" x14ac:dyDescent="0.3">
      <c r="C1526"/>
      <c r="D1526"/>
      <c r="E1526"/>
      <c r="F1526"/>
    </row>
    <row r="1527" spans="3:6" x14ac:dyDescent="0.3">
      <c r="C1527"/>
      <c r="D1527"/>
      <c r="E1527"/>
      <c r="F1527"/>
    </row>
    <row r="1528" spans="3:6" x14ac:dyDescent="0.3">
      <c r="C1528"/>
      <c r="D1528"/>
      <c r="E1528"/>
      <c r="F1528"/>
    </row>
    <row r="1529" spans="3:6" x14ac:dyDescent="0.3">
      <c r="C1529"/>
      <c r="D1529"/>
      <c r="E1529"/>
      <c r="F1529"/>
    </row>
    <row r="1530" spans="3:6" x14ac:dyDescent="0.3">
      <c r="C1530"/>
      <c r="D1530"/>
      <c r="E1530"/>
      <c r="F1530"/>
    </row>
    <row r="1531" spans="3:6" x14ac:dyDescent="0.3">
      <c r="C1531"/>
      <c r="D1531"/>
      <c r="E1531"/>
      <c r="F1531"/>
    </row>
    <row r="1532" spans="3:6" x14ac:dyDescent="0.3">
      <c r="C1532"/>
      <c r="D1532"/>
      <c r="E1532"/>
      <c r="F1532"/>
    </row>
    <row r="1533" spans="3:6" x14ac:dyDescent="0.3">
      <c r="C1533"/>
      <c r="D1533"/>
      <c r="E1533"/>
      <c r="F1533"/>
    </row>
    <row r="1534" spans="3:6" x14ac:dyDescent="0.3">
      <c r="C1534"/>
      <c r="D1534"/>
      <c r="E1534"/>
      <c r="F1534"/>
    </row>
    <row r="1535" spans="3:6" x14ac:dyDescent="0.3">
      <c r="C1535"/>
      <c r="D1535"/>
      <c r="E1535"/>
      <c r="F1535"/>
    </row>
    <row r="1536" spans="3:6" x14ac:dyDescent="0.3">
      <c r="C1536"/>
      <c r="D1536"/>
      <c r="E1536"/>
      <c r="F1536"/>
    </row>
    <row r="1537" spans="3:6" x14ac:dyDescent="0.3">
      <c r="C1537"/>
      <c r="D1537"/>
      <c r="E1537"/>
      <c r="F1537"/>
    </row>
    <row r="1538" spans="3:6" x14ac:dyDescent="0.3">
      <c r="C1538"/>
      <c r="D1538"/>
      <c r="E1538"/>
      <c r="F1538"/>
    </row>
    <row r="1539" spans="3:6" x14ac:dyDescent="0.3">
      <c r="C1539"/>
      <c r="D1539"/>
      <c r="E1539"/>
      <c r="F1539"/>
    </row>
    <row r="1540" spans="3:6" x14ac:dyDescent="0.3">
      <c r="C1540"/>
      <c r="D1540"/>
      <c r="E1540"/>
      <c r="F1540"/>
    </row>
    <row r="1541" spans="3:6" x14ac:dyDescent="0.3">
      <c r="C1541"/>
      <c r="D1541"/>
      <c r="E1541"/>
      <c r="F1541"/>
    </row>
    <row r="1542" spans="3:6" x14ac:dyDescent="0.3">
      <c r="C1542"/>
      <c r="D1542"/>
      <c r="E1542"/>
      <c r="F1542"/>
    </row>
    <row r="1543" spans="3:6" x14ac:dyDescent="0.3">
      <c r="C1543"/>
      <c r="D1543"/>
      <c r="E1543"/>
      <c r="F1543"/>
    </row>
    <row r="1544" spans="3:6" x14ac:dyDescent="0.3">
      <c r="C1544"/>
      <c r="D1544"/>
      <c r="E1544"/>
      <c r="F1544"/>
    </row>
    <row r="1545" spans="3:6" x14ac:dyDescent="0.3">
      <c r="C1545"/>
      <c r="D1545"/>
      <c r="E1545"/>
      <c r="F1545"/>
    </row>
    <row r="1546" spans="3:6" x14ac:dyDescent="0.3">
      <c r="C1546"/>
      <c r="D1546"/>
      <c r="E1546"/>
      <c r="F1546"/>
    </row>
    <row r="1547" spans="3:6" x14ac:dyDescent="0.3">
      <c r="C1547"/>
      <c r="D1547"/>
      <c r="E1547"/>
      <c r="F1547"/>
    </row>
    <row r="1548" spans="3:6" x14ac:dyDescent="0.3">
      <c r="C1548"/>
      <c r="D1548"/>
      <c r="E1548"/>
      <c r="F1548"/>
    </row>
    <row r="1549" spans="3:6" x14ac:dyDescent="0.3">
      <c r="C1549"/>
      <c r="D1549"/>
      <c r="E1549"/>
      <c r="F1549"/>
    </row>
    <row r="1550" spans="3:6" x14ac:dyDescent="0.3">
      <c r="C1550"/>
      <c r="D1550"/>
      <c r="E1550"/>
      <c r="F1550"/>
    </row>
    <row r="1551" spans="3:6" x14ac:dyDescent="0.3">
      <c r="C1551"/>
      <c r="D1551"/>
      <c r="E1551"/>
      <c r="F1551"/>
    </row>
    <row r="1552" spans="3:6" x14ac:dyDescent="0.3">
      <c r="C1552"/>
      <c r="D1552"/>
      <c r="E1552"/>
      <c r="F1552"/>
    </row>
    <row r="1553" spans="3:6" x14ac:dyDescent="0.3">
      <c r="C1553"/>
      <c r="D1553"/>
      <c r="E1553"/>
      <c r="F1553"/>
    </row>
    <row r="1554" spans="3:6" x14ac:dyDescent="0.3">
      <c r="C1554"/>
      <c r="D1554"/>
      <c r="E1554"/>
      <c r="F1554"/>
    </row>
    <row r="1555" spans="3:6" x14ac:dyDescent="0.3">
      <c r="C1555"/>
      <c r="D1555"/>
      <c r="E1555"/>
      <c r="F1555"/>
    </row>
    <row r="1556" spans="3:6" x14ac:dyDescent="0.3">
      <c r="C1556"/>
      <c r="D1556"/>
      <c r="E1556"/>
      <c r="F1556"/>
    </row>
    <row r="1557" spans="3:6" x14ac:dyDescent="0.3">
      <c r="C1557"/>
      <c r="D1557"/>
      <c r="E1557"/>
      <c r="F1557"/>
    </row>
    <row r="1558" spans="3:6" x14ac:dyDescent="0.3">
      <c r="C1558"/>
      <c r="D1558"/>
      <c r="E1558"/>
      <c r="F1558"/>
    </row>
    <row r="1559" spans="3:6" x14ac:dyDescent="0.3">
      <c r="C1559"/>
      <c r="D1559"/>
      <c r="E1559"/>
      <c r="F1559"/>
    </row>
    <row r="1560" spans="3:6" x14ac:dyDescent="0.3">
      <c r="C1560"/>
      <c r="D1560"/>
      <c r="E1560"/>
      <c r="F1560"/>
    </row>
    <row r="1561" spans="3:6" x14ac:dyDescent="0.3">
      <c r="C1561"/>
      <c r="D1561"/>
      <c r="E1561"/>
      <c r="F1561"/>
    </row>
    <row r="1562" spans="3:6" x14ac:dyDescent="0.3">
      <c r="C1562"/>
      <c r="D1562"/>
      <c r="E1562"/>
      <c r="F1562"/>
    </row>
    <row r="1563" spans="3:6" x14ac:dyDescent="0.3">
      <c r="C1563"/>
      <c r="D1563"/>
      <c r="E1563"/>
      <c r="F1563"/>
    </row>
    <row r="1564" spans="3:6" x14ac:dyDescent="0.3">
      <c r="C1564"/>
      <c r="D1564"/>
      <c r="E1564"/>
      <c r="F1564"/>
    </row>
    <row r="1565" spans="3:6" x14ac:dyDescent="0.3">
      <c r="C1565"/>
      <c r="D1565"/>
      <c r="E1565"/>
      <c r="F1565"/>
    </row>
    <row r="1566" spans="3:6" x14ac:dyDescent="0.3">
      <c r="C1566"/>
      <c r="D1566"/>
      <c r="E1566"/>
      <c r="F1566"/>
    </row>
    <row r="1567" spans="3:6" x14ac:dyDescent="0.3">
      <c r="C1567"/>
      <c r="D1567"/>
      <c r="E1567"/>
      <c r="F1567"/>
    </row>
    <row r="1568" spans="3:6" x14ac:dyDescent="0.3">
      <c r="C1568"/>
      <c r="D1568"/>
      <c r="E1568"/>
      <c r="F1568"/>
    </row>
    <row r="1569" spans="3:6" x14ac:dyDescent="0.3">
      <c r="C1569"/>
      <c r="D1569"/>
      <c r="E1569"/>
      <c r="F1569"/>
    </row>
    <row r="1570" spans="3:6" x14ac:dyDescent="0.3">
      <c r="C1570"/>
      <c r="D1570"/>
      <c r="E1570"/>
      <c r="F1570"/>
    </row>
    <row r="1571" spans="3:6" x14ac:dyDescent="0.3">
      <c r="C1571"/>
      <c r="D1571"/>
      <c r="E1571"/>
      <c r="F1571"/>
    </row>
    <row r="1572" spans="3:6" x14ac:dyDescent="0.3">
      <c r="C1572"/>
      <c r="D1572"/>
      <c r="E1572"/>
      <c r="F1572"/>
    </row>
    <row r="1573" spans="3:6" x14ac:dyDescent="0.3">
      <c r="C1573"/>
      <c r="D1573"/>
      <c r="E1573"/>
      <c r="F1573"/>
    </row>
    <row r="1574" spans="3:6" x14ac:dyDescent="0.3">
      <c r="C1574"/>
      <c r="D1574"/>
      <c r="E1574"/>
      <c r="F1574"/>
    </row>
    <row r="1575" spans="3:6" x14ac:dyDescent="0.3">
      <c r="C1575"/>
      <c r="D1575"/>
      <c r="E1575"/>
      <c r="F1575"/>
    </row>
    <row r="1576" spans="3:6" x14ac:dyDescent="0.3">
      <c r="C1576"/>
      <c r="D1576"/>
      <c r="E1576"/>
      <c r="F1576"/>
    </row>
    <row r="1577" spans="3:6" x14ac:dyDescent="0.3">
      <c r="C1577"/>
      <c r="D1577"/>
      <c r="E1577"/>
      <c r="F1577"/>
    </row>
    <row r="1578" spans="3:6" x14ac:dyDescent="0.3">
      <c r="C1578"/>
      <c r="D1578"/>
      <c r="E1578"/>
      <c r="F1578"/>
    </row>
    <row r="1579" spans="3:6" x14ac:dyDescent="0.3">
      <c r="C1579"/>
      <c r="D1579"/>
      <c r="E1579"/>
      <c r="F1579"/>
    </row>
    <row r="1580" spans="3:6" x14ac:dyDescent="0.3">
      <c r="C1580"/>
      <c r="D1580"/>
      <c r="E1580"/>
      <c r="F1580"/>
    </row>
    <row r="1581" spans="3:6" x14ac:dyDescent="0.3">
      <c r="C1581"/>
      <c r="D1581"/>
      <c r="E1581"/>
      <c r="F1581"/>
    </row>
    <row r="1582" spans="3:6" x14ac:dyDescent="0.3">
      <c r="C1582"/>
      <c r="D1582"/>
      <c r="E1582"/>
      <c r="F1582"/>
    </row>
    <row r="1583" spans="3:6" x14ac:dyDescent="0.3">
      <c r="C1583"/>
      <c r="D1583"/>
      <c r="E1583"/>
      <c r="F1583"/>
    </row>
    <row r="1584" spans="3:6" x14ac:dyDescent="0.3">
      <c r="C1584"/>
      <c r="D1584"/>
      <c r="E1584"/>
      <c r="F1584"/>
    </row>
    <row r="1585" spans="3:6" x14ac:dyDescent="0.3">
      <c r="C1585"/>
      <c r="D1585"/>
      <c r="E1585"/>
      <c r="F1585"/>
    </row>
    <row r="1586" spans="3:6" x14ac:dyDescent="0.3">
      <c r="C1586"/>
      <c r="D1586"/>
      <c r="E1586"/>
      <c r="F1586"/>
    </row>
    <row r="1587" spans="3:6" x14ac:dyDescent="0.3">
      <c r="C1587"/>
      <c r="D1587"/>
      <c r="E1587"/>
      <c r="F1587"/>
    </row>
    <row r="1588" spans="3:6" x14ac:dyDescent="0.3">
      <c r="C1588"/>
      <c r="D1588"/>
      <c r="E1588"/>
      <c r="F1588"/>
    </row>
    <row r="1589" spans="3:6" x14ac:dyDescent="0.3">
      <c r="C1589"/>
      <c r="D1589"/>
      <c r="E1589"/>
      <c r="F1589"/>
    </row>
    <row r="1590" spans="3:6" x14ac:dyDescent="0.3">
      <c r="C1590"/>
      <c r="D1590"/>
      <c r="E1590"/>
      <c r="F1590"/>
    </row>
    <row r="1591" spans="3:6" x14ac:dyDescent="0.3">
      <c r="C1591"/>
      <c r="D1591"/>
      <c r="E1591"/>
      <c r="F1591"/>
    </row>
    <row r="1592" spans="3:6" x14ac:dyDescent="0.3">
      <c r="C1592"/>
      <c r="D1592"/>
      <c r="E1592"/>
      <c r="F1592"/>
    </row>
    <row r="1593" spans="3:6" x14ac:dyDescent="0.3">
      <c r="C1593"/>
      <c r="D1593"/>
      <c r="E1593"/>
      <c r="F1593"/>
    </row>
    <row r="1594" spans="3:6" x14ac:dyDescent="0.3">
      <c r="C1594"/>
      <c r="D1594"/>
      <c r="E1594"/>
      <c r="F1594"/>
    </row>
    <row r="1595" spans="3:6" x14ac:dyDescent="0.3">
      <c r="C1595"/>
      <c r="D1595"/>
      <c r="E1595"/>
      <c r="F1595"/>
    </row>
    <row r="1596" spans="3:6" x14ac:dyDescent="0.3">
      <c r="C1596"/>
      <c r="D1596"/>
      <c r="E1596"/>
      <c r="F1596"/>
    </row>
    <row r="1597" spans="3:6" x14ac:dyDescent="0.3">
      <c r="C1597"/>
      <c r="D1597"/>
      <c r="E1597"/>
      <c r="F1597"/>
    </row>
    <row r="1598" spans="3:6" x14ac:dyDescent="0.3">
      <c r="C1598"/>
      <c r="D1598"/>
      <c r="E1598"/>
      <c r="F1598"/>
    </row>
    <row r="1599" spans="3:6" x14ac:dyDescent="0.3">
      <c r="C1599"/>
      <c r="D1599"/>
      <c r="E1599"/>
      <c r="F1599"/>
    </row>
    <row r="1600" spans="3:6" x14ac:dyDescent="0.3">
      <c r="C1600"/>
      <c r="D1600"/>
      <c r="E1600"/>
      <c r="F1600"/>
    </row>
    <row r="1601" spans="3:6" x14ac:dyDescent="0.3">
      <c r="C1601"/>
      <c r="D1601"/>
      <c r="E1601"/>
      <c r="F1601"/>
    </row>
    <row r="1602" spans="3:6" x14ac:dyDescent="0.3">
      <c r="C1602"/>
      <c r="D1602"/>
      <c r="E1602"/>
      <c r="F1602"/>
    </row>
    <row r="1603" spans="3:6" x14ac:dyDescent="0.3">
      <c r="C1603"/>
      <c r="D1603"/>
      <c r="E1603"/>
      <c r="F1603"/>
    </row>
    <row r="1604" spans="3:6" x14ac:dyDescent="0.3">
      <c r="C1604"/>
      <c r="D1604"/>
      <c r="E1604"/>
      <c r="F1604"/>
    </row>
    <row r="1605" spans="3:6" x14ac:dyDescent="0.3">
      <c r="C1605"/>
      <c r="D1605"/>
      <c r="E1605"/>
      <c r="F1605"/>
    </row>
    <row r="1606" spans="3:6" x14ac:dyDescent="0.3">
      <c r="C1606"/>
      <c r="D1606"/>
      <c r="E1606"/>
      <c r="F1606"/>
    </row>
    <row r="1607" spans="3:6" x14ac:dyDescent="0.3">
      <c r="C1607"/>
      <c r="D1607"/>
      <c r="E1607"/>
      <c r="F1607"/>
    </row>
    <row r="1608" spans="3:6" x14ac:dyDescent="0.3">
      <c r="C1608"/>
      <c r="D1608"/>
      <c r="E1608"/>
      <c r="F1608"/>
    </row>
    <row r="1609" spans="3:6" x14ac:dyDescent="0.3">
      <c r="C1609"/>
      <c r="D1609"/>
      <c r="E1609"/>
      <c r="F1609"/>
    </row>
    <row r="1610" spans="3:6" x14ac:dyDescent="0.3">
      <c r="C1610"/>
      <c r="D1610"/>
      <c r="E1610"/>
      <c r="F1610"/>
    </row>
    <row r="1611" spans="3:6" x14ac:dyDescent="0.3">
      <c r="C1611"/>
      <c r="D1611"/>
      <c r="E1611"/>
      <c r="F1611"/>
    </row>
    <row r="1612" spans="3:6" x14ac:dyDescent="0.3">
      <c r="C1612"/>
      <c r="D1612"/>
      <c r="E1612"/>
      <c r="F1612"/>
    </row>
    <row r="1613" spans="3:6" x14ac:dyDescent="0.3">
      <c r="C1613"/>
      <c r="D1613"/>
      <c r="E1613"/>
      <c r="F1613"/>
    </row>
    <row r="1614" spans="3:6" x14ac:dyDescent="0.3">
      <c r="C1614"/>
      <c r="D1614"/>
      <c r="E1614"/>
      <c r="F1614"/>
    </row>
    <row r="1615" spans="3:6" x14ac:dyDescent="0.3">
      <c r="C1615"/>
      <c r="D1615"/>
      <c r="E1615"/>
      <c r="F1615"/>
    </row>
    <row r="1616" spans="3:6" x14ac:dyDescent="0.3">
      <c r="C1616"/>
      <c r="D1616"/>
      <c r="E1616"/>
      <c r="F1616"/>
    </row>
    <row r="1617" spans="3:6" x14ac:dyDescent="0.3">
      <c r="C1617"/>
      <c r="D1617"/>
      <c r="E1617"/>
      <c r="F1617"/>
    </row>
    <row r="1618" spans="3:6" x14ac:dyDescent="0.3">
      <c r="C1618"/>
      <c r="D1618"/>
      <c r="E1618"/>
      <c r="F1618"/>
    </row>
    <row r="1619" spans="3:6" x14ac:dyDescent="0.3">
      <c r="C1619"/>
      <c r="D1619"/>
      <c r="E1619"/>
      <c r="F1619"/>
    </row>
    <row r="1620" spans="3:6" x14ac:dyDescent="0.3">
      <c r="C1620"/>
      <c r="D1620"/>
      <c r="E1620"/>
      <c r="F1620"/>
    </row>
    <row r="1621" spans="3:6" x14ac:dyDescent="0.3">
      <c r="C1621"/>
      <c r="D1621"/>
      <c r="E1621"/>
      <c r="F1621"/>
    </row>
    <row r="1622" spans="3:6" x14ac:dyDescent="0.3">
      <c r="C1622"/>
      <c r="D1622"/>
      <c r="E1622"/>
      <c r="F1622"/>
    </row>
    <row r="1623" spans="3:6" x14ac:dyDescent="0.3">
      <c r="C1623"/>
      <c r="D1623"/>
      <c r="E1623"/>
      <c r="F1623"/>
    </row>
    <row r="1624" spans="3:6" x14ac:dyDescent="0.3">
      <c r="C1624"/>
      <c r="D1624"/>
      <c r="E1624"/>
      <c r="F1624"/>
    </row>
    <row r="1625" spans="3:6" x14ac:dyDescent="0.3">
      <c r="C1625"/>
      <c r="D1625"/>
      <c r="E1625"/>
      <c r="F1625"/>
    </row>
    <row r="1626" spans="3:6" x14ac:dyDescent="0.3">
      <c r="C1626"/>
      <c r="D1626"/>
      <c r="E1626"/>
      <c r="F1626"/>
    </row>
    <row r="1627" spans="3:6" x14ac:dyDescent="0.3">
      <c r="C1627"/>
      <c r="D1627"/>
      <c r="E1627"/>
      <c r="F1627"/>
    </row>
    <row r="1628" spans="3:6" x14ac:dyDescent="0.3">
      <c r="C1628"/>
      <c r="D1628"/>
      <c r="E1628"/>
      <c r="F1628"/>
    </row>
    <row r="1629" spans="3:6" x14ac:dyDescent="0.3">
      <c r="C1629"/>
      <c r="D1629"/>
      <c r="E1629"/>
      <c r="F1629"/>
    </row>
    <row r="1630" spans="3:6" x14ac:dyDescent="0.3">
      <c r="C1630"/>
      <c r="D1630"/>
      <c r="E1630"/>
      <c r="F1630"/>
    </row>
    <row r="1631" spans="3:6" x14ac:dyDescent="0.3">
      <c r="C1631"/>
      <c r="D1631"/>
      <c r="E1631"/>
      <c r="F1631"/>
    </row>
    <row r="1632" spans="3:6" x14ac:dyDescent="0.3">
      <c r="C1632"/>
      <c r="D1632"/>
      <c r="E1632"/>
      <c r="F1632"/>
    </row>
    <row r="1633" spans="3:6" x14ac:dyDescent="0.3">
      <c r="C1633"/>
      <c r="D1633"/>
      <c r="E1633"/>
      <c r="F1633"/>
    </row>
    <row r="1634" spans="3:6" x14ac:dyDescent="0.3">
      <c r="C1634"/>
      <c r="D1634"/>
      <c r="E1634"/>
      <c r="F1634"/>
    </row>
    <row r="1635" spans="3:6" x14ac:dyDescent="0.3">
      <c r="C1635"/>
      <c r="D1635"/>
      <c r="E1635"/>
      <c r="F1635"/>
    </row>
    <row r="1636" spans="3:6" x14ac:dyDescent="0.3">
      <c r="C1636"/>
      <c r="D1636"/>
      <c r="E1636"/>
      <c r="F1636"/>
    </row>
    <row r="1637" spans="3:6" x14ac:dyDescent="0.3">
      <c r="C1637"/>
      <c r="D1637"/>
      <c r="E1637"/>
      <c r="F1637"/>
    </row>
    <row r="1638" spans="3:6" x14ac:dyDescent="0.3">
      <c r="C1638"/>
      <c r="D1638"/>
      <c r="E1638"/>
      <c r="F1638"/>
    </row>
    <row r="1639" spans="3:6" x14ac:dyDescent="0.3">
      <c r="C1639"/>
      <c r="D1639"/>
      <c r="E1639"/>
      <c r="F1639"/>
    </row>
    <row r="1640" spans="3:6" x14ac:dyDescent="0.3">
      <c r="C1640"/>
      <c r="D1640"/>
      <c r="E1640"/>
      <c r="F1640"/>
    </row>
    <row r="1641" spans="3:6" x14ac:dyDescent="0.3">
      <c r="C1641"/>
      <c r="D1641"/>
      <c r="E1641"/>
      <c r="F1641"/>
    </row>
    <row r="1642" spans="3:6" x14ac:dyDescent="0.3">
      <c r="C1642"/>
      <c r="D1642"/>
      <c r="E1642"/>
      <c r="F1642"/>
    </row>
    <row r="1643" spans="3:6" x14ac:dyDescent="0.3">
      <c r="C1643"/>
      <c r="D1643"/>
      <c r="E1643"/>
      <c r="F1643"/>
    </row>
    <row r="1644" spans="3:6" x14ac:dyDescent="0.3">
      <c r="C1644"/>
      <c r="D1644"/>
      <c r="E1644"/>
      <c r="F1644"/>
    </row>
    <row r="1645" spans="3:6" x14ac:dyDescent="0.3">
      <c r="C1645"/>
      <c r="D1645"/>
      <c r="E1645"/>
      <c r="F1645"/>
    </row>
    <row r="1646" spans="3:6" x14ac:dyDescent="0.3">
      <c r="C1646"/>
      <c r="D1646"/>
      <c r="E1646"/>
      <c r="F1646"/>
    </row>
    <row r="1647" spans="3:6" x14ac:dyDescent="0.3">
      <c r="C1647"/>
      <c r="D1647"/>
      <c r="E1647"/>
      <c r="F1647"/>
    </row>
    <row r="1648" spans="3:6" x14ac:dyDescent="0.3">
      <c r="C1648"/>
      <c r="D1648"/>
      <c r="E1648"/>
      <c r="F1648"/>
    </row>
    <row r="1649" spans="3:6" x14ac:dyDescent="0.3">
      <c r="C1649"/>
      <c r="D1649"/>
      <c r="E1649"/>
      <c r="F1649"/>
    </row>
    <row r="1650" spans="3:6" x14ac:dyDescent="0.3">
      <c r="C1650"/>
      <c r="D1650"/>
      <c r="E1650"/>
      <c r="F1650"/>
    </row>
    <row r="1651" spans="3:6" x14ac:dyDescent="0.3">
      <c r="C1651"/>
      <c r="D1651"/>
      <c r="E1651"/>
      <c r="F1651"/>
    </row>
    <row r="1652" spans="3:6" x14ac:dyDescent="0.3">
      <c r="C1652"/>
      <c r="D1652"/>
      <c r="E1652"/>
      <c r="F1652"/>
    </row>
    <row r="1653" spans="3:6" x14ac:dyDescent="0.3">
      <c r="C1653"/>
      <c r="D1653"/>
      <c r="E1653"/>
      <c r="F1653"/>
    </row>
    <row r="1654" spans="3:6" x14ac:dyDescent="0.3">
      <c r="C1654"/>
      <c r="D1654"/>
      <c r="E1654"/>
      <c r="F1654"/>
    </row>
    <row r="1655" spans="3:6" x14ac:dyDescent="0.3">
      <c r="C1655"/>
      <c r="D1655"/>
      <c r="E1655"/>
      <c r="F1655"/>
    </row>
    <row r="1656" spans="3:6" x14ac:dyDescent="0.3">
      <c r="C1656"/>
      <c r="D1656"/>
      <c r="E1656"/>
      <c r="F1656"/>
    </row>
    <row r="1657" spans="3:6" x14ac:dyDescent="0.3">
      <c r="C1657"/>
      <c r="D1657"/>
      <c r="E1657"/>
      <c r="F1657"/>
    </row>
    <row r="1658" spans="3:6" x14ac:dyDescent="0.3">
      <c r="C1658"/>
      <c r="D1658"/>
      <c r="E1658"/>
      <c r="F1658"/>
    </row>
    <row r="1659" spans="3:6" x14ac:dyDescent="0.3">
      <c r="C1659"/>
      <c r="D1659"/>
      <c r="E1659"/>
      <c r="F1659"/>
    </row>
    <row r="1660" spans="3:6" x14ac:dyDescent="0.3">
      <c r="C1660"/>
      <c r="D1660"/>
      <c r="E1660"/>
      <c r="F1660"/>
    </row>
    <row r="1661" spans="3:6" x14ac:dyDescent="0.3">
      <c r="C1661"/>
      <c r="D1661"/>
      <c r="E1661"/>
      <c r="F1661"/>
    </row>
    <row r="1662" spans="3:6" x14ac:dyDescent="0.3">
      <c r="C1662"/>
      <c r="D1662"/>
      <c r="E1662"/>
      <c r="F1662"/>
    </row>
    <row r="1663" spans="3:6" x14ac:dyDescent="0.3">
      <c r="C1663"/>
      <c r="D1663"/>
      <c r="E1663"/>
      <c r="F1663"/>
    </row>
    <row r="1664" spans="3:6" x14ac:dyDescent="0.3">
      <c r="C1664"/>
      <c r="D1664"/>
      <c r="E1664"/>
      <c r="F1664"/>
    </row>
    <row r="1665" spans="1:6" x14ac:dyDescent="0.3">
      <c r="C1665"/>
      <c r="D1665"/>
      <c r="E1665"/>
      <c r="F1665"/>
    </row>
    <row r="1666" spans="1:6" x14ac:dyDescent="0.3">
      <c r="C1666"/>
      <c r="D1666"/>
      <c r="E1666"/>
      <c r="F1666"/>
    </row>
    <row r="1667" spans="1:6" x14ac:dyDescent="0.3">
      <c r="C1667"/>
      <c r="D1667"/>
      <c r="E1667"/>
      <c r="F1667"/>
    </row>
    <row r="1668" spans="1:6" x14ac:dyDescent="0.3">
      <c r="C1668"/>
      <c r="D1668"/>
      <c r="E1668"/>
      <c r="F1668"/>
    </row>
    <row r="1669" spans="1:6" x14ac:dyDescent="0.3">
      <c r="C1669"/>
      <c r="D1669"/>
      <c r="E1669"/>
      <c r="F1669"/>
    </row>
    <row r="1670" spans="1:6" x14ac:dyDescent="0.3">
      <c r="C1670"/>
      <c r="D1670"/>
      <c r="E1670"/>
      <c r="F1670"/>
    </row>
    <row r="1671" spans="1:6" x14ac:dyDescent="0.3">
      <c r="A1671" s="3"/>
      <c r="B1671" s="3"/>
      <c r="C1671"/>
      <c r="D1671"/>
      <c r="E1671"/>
      <c r="F1671"/>
    </row>
    <row r="1672" spans="1:6" x14ac:dyDescent="0.3">
      <c r="C1672"/>
      <c r="D1672"/>
      <c r="E1672"/>
      <c r="F1672"/>
    </row>
    <row r="1673" spans="1:6" x14ac:dyDescent="0.3">
      <c r="C1673"/>
      <c r="D1673"/>
      <c r="E1673"/>
      <c r="F1673"/>
    </row>
    <row r="1674" spans="1:6" x14ac:dyDescent="0.3">
      <c r="C1674"/>
      <c r="D1674"/>
      <c r="E1674"/>
      <c r="F1674"/>
    </row>
    <row r="1675" spans="1:6" x14ac:dyDescent="0.3">
      <c r="C1675"/>
      <c r="D1675"/>
      <c r="E1675"/>
      <c r="F1675"/>
    </row>
    <row r="1676" spans="1:6" x14ac:dyDescent="0.3">
      <c r="C1676"/>
      <c r="D1676"/>
      <c r="E1676"/>
      <c r="F1676"/>
    </row>
    <row r="1677" spans="1:6" x14ac:dyDescent="0.3">
      <c r="C1677"/>
      <c r="D1677"/>
      <c r="E1677"/>
      <c r="F1677"/>
    </row>
    <row r="1678" spans="1:6" x14ac:dyDescent="0.3">
      <c r="C1678"/>
      <c r="D1678"/>
      <c r="E1678"/>
      <c r="F1678"/>
    </row>
    <row r="1679" spans="1:6" x14ac:dyDescent="0.3">
      <c r="C1679"/>
      <c r="D1679"/>
      <c r="E1679"/>
      <c r="F1679"/>
    </row>
    <row r="1680" spans="1:6" x14ac:dyDescent="0.3">
      <c r="C1680"/>
      <c r="D1680"/>
      <c r="E1680"/>
      <c r="F1680"/>
    </row>
    <row r="1681" spans="3:6" x14ac:dyDescent="0.3">
      <c r="C1681"/>
      <c r="D1681"/>
      <c r="E1681"/>
      <c r="F1681"/>
    </row>
    <row r="1682" spans="3:6" x14ac:dyDescent="0.3">
      <c r="C1682"/>
      <c r="D1682"/>
      <c r="E1682"/>
      <c r="F1682"/>
    </row>
    <row r="1683" spans="3:6" x14ac:dyDescent="0.3">
      <c r="C1683"/>
      <c r="D1683"/>
      <c r="E1683"/>
      <c r="F1683"/>
    </row>
    <row r="1684" spans="3:6" x14ac:dyDescent="0.3">
      <c r="C1684"/>
      <c r="D1684"/>
      <c r="E1684"/>
      <c r="F1684"/>
    </row>
    <row r="1685" spans="3:6" x14ac:dyDescent="0.3">
      <c r="C1685"/>
      <c r="D1685"/>
      <c r="E1685"/>
      <c r="F1685"/>
    </row>
    <row r="1686" spans="3:6" x14ac:dyDescent="0.3">
      <c r="C1686"/>
      <c r="D1686"/>
      <c r="E1686"/>
      <c r="F1686"/>
    </row>
    <row r="1687" spans="3:6" x14ac:dyDescent="0.3">
      <c r="C1687"/>
      <c r="D1687"/>
      <c r="E1687"/>
      <c r="F1687"/>
    </row>
    <row r="1688" spans="3:6" x14ac:dyDescent="0.3">
      <c r="C1688"/>
      <c r="D1688"/>
      <c r="E1688"/>
      <c r="F1688"/>
    </row>
    <row r="1689" spans="3:6" x14ac:dyDescent="0.3">
      <c r="C1689"/>
      <c r="D1689"/>
      <c r="E1689"/>
      <c r="F1689"/>
    </row>
    <row r="1690" spans="3:6" x14ac:dyDescent="0.3">
      <c r="C1690"/>
      <c r="D1690"/>
      <c r="E1690"/>
      <c r="F1690"/>
    </row>
    <row r="1691" spans="3:6" x14ac:dyDescent="0.3">
      <c r="C1691"/>
      <c r="D1691"/>
      <c r="E1691"/>
      <c r="F1691"/>
    </row>
    <row r="1692" spans="3:6" x14ac:dyDescent="0.3">
      <c r="C1692"/>
      <c r="D1692"/>
      <c r="E1692"/>
      <c r="F1692"/>
    </row>
    <row r="1693" spans="3:6" x14ac:dyDescent="0.3">
      <c r="C1693"/>
      <c r="D1693"/>
      <c r="E1693"/>
      <c r="F1693"/>
    </row>
    <row r="1694" spans="3:6" x14ac:dyDescent="0.3">
      <c r="C1694"/>
      <c r="D1694"/>
      <c r="E1694"/>
      <c r="F1694"/>
    </row>
    <row r="1695" spans="3:6" x14ac:dyDescent="0.3">
      <c r="C1695"/>
      <c r="D1695"/>
      <c r="E1695"/>
      <c r="F1695"/>
    </row>
    <row r="1696" spans="3:6" x14ac:dyDescent="0.3">
      <c r="C1696"/>
      <c r="D1696"/>
      <c r="E1696"/>
      <c r="F1696"/>
    </row>
    <row r="1697" spans="3:6" x14ac:dyDescent="0.3">
      <c r="C1697"/>
      <c r="D1697"/>
      <c r="E1697"/>
      <c r="F1697"/>
    </row>
    <row r="1698" spans="3:6" x14ac:dyDescent="0.3">
      <c r="C1698"/>
      <c r="D1698"/>
      <c r="E1698"/>
      <c r="F1698"/>
    </row>
    <row r="1699" spans="3:6" x14ac:dyDescent="0.3">
      <c r="C1699"/>
      <c r="D1699"/>
      <c r="E1699"/>
      <c r="F1699"/>
    </row>
    <row r="1700" spans="3:6" x14ac:dyDescent="0.3">
      <c r="C1700"/>
      <c r="D1700"/>
      <c r="E1700"/>
      <c r="F1700"/>
    </row>
    <row r="1701" spans="3:6" x14ac:dyDescent="0.3">
      <c r="C1701"/>
      <c r="D1701"/>
      <c r="E1701"/>
      <c r="F1701"/>
    </row>
    <row r="1702" spans="3:6" x14ac:dyDescent="0.3">
      <c r="C1702"/>
      <c r="D1702"/>
      <c r="E1702"/>
      <c r="F1702"/>
    </row>
    <row r="1703" spans="3:6" x14ac:dyDescent="0.3">
      <c r="C1703"/>
      <c r="D1703"/>
      <c r="E1703"/>
      <c r="F1703"/>
    </row>
    <row r="1704" spans="3:6" x14ac:dyDescent="0.3">
      <c r="C1704"/>
      <c r="D1704"/>
      <c r="E1704"/>
      <c r="F1704"/>
    </row>
    <row r="1705" spans="3:6" x14ac:dyDescent="0.3">
      <c r="C1705"/>
      <c r="D1705"/>
      <c r="E1705"/>
      <c r="F1705"/>
    </row>
    <row r="1706" spans="3:6" x14ac:dyDescent="0.3">
      <c r="C1706"/>
      <c r="D1706"/>
      <c r="E1706"/>
      <c r="F1706"/>
    </row>
    <row r="1707" spans="3:6" x14ac:dyDescent="0.3">
      <c r="C1707"/>
      <c r="D1707"/>
      <c r="E1707"/>
      <c r="F1707"/>
    </row>
    <row r="1708" spans="3:6" x14ac:dyDescent="0.3">
      <c r="C1708"/>
      <c r="D1708"/>
      <c r="E1708"/>
      <c r="F1708"/>
    </row>
    <row r="1709" spans="3:6" x14ac:dyDescent="0.3">
      <c r="C1709"/>
      <c r="D1709"/>
      <c r="E1709"/>
      <c r="F1709"/>
    </row>
    <row r="1710" spans="3:6" x14ac:dyDescent="0.3">
      <c r="C1710"/>
      <c r="D1710"/>
      <c r="E1710"/>
      <c r="F1710"/>
    </row>
    <row r="1711" spans="3:6" x14ac:dyDescent="0.3">
      <c r="C1711"/>
      <c r="D1711"/>
      <c r="E1711"/>
      <c r="F1711"/>
    </row>
    <row r="1712" spans="3:6" x14ac:dyDescent="0.3">
      <c r="C1712"/>
      <c r="D1712"/>
      <c r="E1712"/>
      <c r="F1712"/>
    </row>
    <row r="1713" spans="1:6" x14ac:dyDescent="0.3">
      <c r="C1713"/>
      <c r="D1713"/>
      <c r="E1713"/>
      <c r="F1713"/>
    </row>
    <row r="1714" spans="1:6" x14ac:dyDescent="0.3">
      <c r="C1714"/>
      <c r="D1714"/>
      <c r="E1714"/>
      <c r="F1714"/>
    </row>
    <row r="1715" spans="1:6" x14ac:dyDescent="0.3">
      <c r="C1715"/>
      <c r="D1715"/>
      <c r="E1715"/>
      <c r="F1715"/>
    </row>
    <row r="1716" spans="1:6" x14ac:dyDescent="0.3">
      <c r="A1716" s="3"/>
      <c r="B1716" s="3"/>
      <c r="C1716"/>
      <c r="D1716"/>
      <c r="E1716"/>
      <c r="F1716"/>
    </row>
    <row r="1717" spans="1:6" x14ac:dyDescent="0.3">
      <c r="C1717"/>
      <c r="D1717"/>
      <c r="E1717"/>
      <c r="F1717"/>
    </row>
    <row r="1718" spans="1:6" x14ac:dyDescent="0.3">
      <c r="C1718"/>
      <c r="D1718"/>
      <c r="E1718"/>
      <c r="F1718"/>
    </row>
    <row r="1719" spans="1:6" x14ac:dyDescent="0.3">
      <c r="C1719"/>
      <c r="D1719"/>
      <c r="E1719"/>
      <c r="F1719"/>
    </row>
    <row r="1720" spans="1:6" x14ac:dyDescent="0.3">
      <c r="C1720"/>
      <c r="D1720"/>
      <c r="E1720"/>
      <c r="F1720"/>
    </row>
    <row r="1721" spans="1:6" x14ac:dyDescent="0.3">
      <c r="C1721"/>
      <c r="D1721"/>
      <c r="E1721"/>
      <c r="F1721"/>
    </row>
    <row r="1722" spans="1:6" x14ac:dyDescent="0.3">
      <c r="C1722"/>
      <c r="D1722"/>
      <c r="E1722"/>
      <c r="F1722"/>
    </row>
    <row r="1723" spans="1:6" x14ac:dyDescent="0.3">
      <c r="C1723"/>
      <c r="D1723"/>
      <c r="E1723"/>
      <c r="F1723"/>
    </row>
    <row r="1724" spans="1:6" x14ac:dyDescent="0.3">
      <c r="C1724"/>
      <c r="D1724"/>
      <c r="E1724"/>
      <c r="F1724"/>
    </row>
    <row r="1725" spans="1:6" x14ac:dyDescent="0.3">
      <c r="C1725"/>
      <c r="D1725"/>
      <c r="E1725"/>
      <c r="F1725"/>
    </row>
    <row r="1726" spans="1:6" x14ac:dyDescent="0.3">
      <c r="C1726"/>
      <c r="D1726"/>
      <c r="E1726"/>
      <c r="F1726"/>
    </row>
    <row r="1727" spans="1:6" x14ac:dyDescent="0.3">
      <c r="C1727"/>
      <c r="D1727"/>
      <c r="E1727"/>
      <c r="F1727"/>
    </row>
    <row r="1728" spans="1:6" x14ac:dyDescent="0.3">
      <c r="C1728"/>
      <c r="D1728"/>
      <c r="E1728"/>
      <c r="F1728"/>
    </row>
    <row r="1729" spans="3:6" x14ac:dyDescent="0.3">
      <c r="C1729"/>
      <c r="D1729"/>
      <c r="E1729"/>
      <c r="F1729"/>
    </row>
    <row r="1730" spans="3:6" x14ac:dyDescent="0.3">
      <c r="C1730"/>
      <c r="D1730"/>
      <c r="E1730"/>
      <c r="F1730"/>
    </row>
    <row r="1731" spans="3:6" x14ac:dyDescent="0.3">
      <c r="C1731"/>
      <c r="D1731"/>
      <c r="E1731"/>
      <c r="F1731"/>
    </row>
    <row r="1732" spans="3:6" x14ac:dyDescent="0.3">
      <c r="C1732"/>
      <c r="D1732"/>
      <c r="E1732"/>
      <c r="F1732"/>
    </row>
    <row r="1733" spans="3:6" x14ac:dyDescent="0.3">
      <c r="C1733"/>
      <c r="D1733"/>
      <c r="E1733"/>
      <c r="F1733"/>
    </row>
    <row r="1734" spans="3:6" x14ac:dyDescent="0.3">
      <c r="C1734"/>
      <c r="D1734"/>
      <c r="E1734"/>
      <c r="F1734"/>
    </row>
    <row r="1735" spans="3:6" x14ac:dyDescent="0.3">
      <c r="C1735"/>
      <c r="D1735"/>
      <c r="E1735"/>
      <c r="F1735"/>
    </row>
    <row r="1736" spans="3:6" x14ac:dyDescent="0.3">
      <c r="C1736"/>
      <c r="D1736"/>
      <c r="E1736"/>
      <c r="F1736"/>
    </row>
    <row r="1737" spans="3:6" x14ac:dyDescent="0.3">
      <c r="C1737"/>
      <c r="D1737"/>
      <c r="E1737"/>
      <c r="F1737"/>
    </row>
    <row r="1738" spans="3:6" x14ac:dyDescent="0.3">
      <c r="C1738"/>
      <c r="D1738"/>
      <c r="E1738"/>
      <c r="F1738"/>
    </row>
    <row r="1739" spans="3:6" x14ac:dyDescent="0.3">
      <c r="C1739"/>
      <c r="D1739"/>
      <c r="E1739"/>
      <c r="F1739"/>
    </row>
    <row r="1740" spans="3:6" x14ac:dyDescent="0.3">
      <c r="C1740"/>
      <c r="D1740"/>
      <c r="E1740"/>
      <c r="F1740"/>
    </row>
    <row r="1741" spans="3:6" x14ac:dyDescent="0.3">
      <c r="C1741"/>
      <c r="D1741"/>
      <c r="E1741"/>
      <c r="F1741"/>
    </row>
    <row r="1742" spans="3:6" x14ac:dyDescent="0.3">
      <c r="C1742"/>
      <c r="D1742"/>
      <c r="E1742"/>
      <c r="F1742"/>
    </row>
    <row r="1743" spans="3:6" x14ac:dyDescent="0.3">
      <c r="C1743"/>
      <c r="D1743"/>
      <c r="E1743"/>
      <c r="F1743"/>
    </row>
    <row r="1744" spans="3:6" x14ac:dyDescent="0.3">
      <c r="C1744"/>
      <c r="D1744"/>
      <c r="E1744"/>
      <c r="F1744"/>
    </row>
    <row r="1745" spans="3:6" x14ac:dyDescent="0.3">
      <c r="C1745"/>
      <c r="D1745"/>
      <c r="E1745"/>
      <c r="F1745"/>
    </row>
    <row r="1746" spans="3:6" x14ac:dyDescent="0.3">
      <c r="C1746"/>
      <c r="D1746"/>
      <c r="E1746"/>
      <c r="F1746"/>
    </row>
    <row r="1747" spans="3:6" x14ac:dyDescent="0.3">
      <c r="C1747"/>
      <c r="D1747"/>
      <c r="E1747"/>
      <c r="F1747"/>
    </row>
    <row r="1748" spans="3:6" x14ac:dyDescent="0.3">
      <c r="C1748"/>
      <c r="D1748"/>
      <c r="E1748"/>
      <c r="F1748"/>
    </row>
    <row r="1749" spans="3:6" x14ac:dyDescent="0.3">
      <c r="C1749"/>
      <c r="D1749"/>
      <c r="E1749"/>
      <c r="F1749"/>
    </row>
    <row r="1750" spans="3:6" x14ac:dyDescent="0.3">
      <c r="C1750"/>
      <c r="D1750"/>
      <c r="E1750"/>
      <c r="F1750"/>
    </row>
    <row r="1751" spans="3:6" x14ac:dyDescent="0.3">
      <c r="C1751"/>
      <c r="D1751"/>
      <c r="E1751"/>
      <c r="F1751"/>
    </row>
    <row r="1752" spans="3:6" x14ac:dyDescent="0.3">
      <c r="C1752"/>
      <c r="D1752"/>
      <c r="E1752"/>
      <c r="F1752"/>
    </row>
    <row r="1753" spans="3:6" x14ac:dyDescent="0.3">
      <c r="C1753"/>
      <c r="D1753"/>
      <c r="E1753"/>
      <c r="F1753"/>
    </row>
    <row r="1754" spans="3:6" x14ac:dyDescent="0.3">
      <c r="C1754"/>
      <c r="D1754"/>
      <c r="E1754"/>
      <c r="F1754"/>
    </row>
    <row r="1755" spans="3:6" x14ac:dyDescent="0.3">
      <c r="C1755"/>
      <c r="D1755"/>
      <c r="E1755"/>
      <c r="F1755"/>
    </row>
    <row r="1756" spans="3:6" x14ac:dyDescent="0.3">
      <c r="C1756"/>
      <c r="D1756"/>
      <c r="E1756"/>
      <c r="F1756"/>
    </row>
    <row r="1757" spans="3:6" x14ac:dyDescent="0.3">
      <c r="C1757"/>
      <c r="D1757"/>
      <c r="E1757"/>
      <c r="F1757"/>
    </row>
    <row r="1758" spans="3:6" x14ac:dyDescent="0.3">
      <c r="C1758"/>
      <c r="D1758"/>
      <c r="E1758"/>
      <c r="F1758"/>
    </row>
    <row r="1759" spans="3:6" x14ac:dyDescent="0.3">
      <c r="C1759"/>
      <c r="D1759"/>
      <c r="E1759"/>
      <c r="F1759"/>
    </row>
    <row r="1760" spans="3:6" x14ac:dyDescent="0.3">
      <c r="C1760"/>
      <c r="D1760"/>
      <c r="E1760"/>
      <c r="F1760"/>
    </row>
    <row r="1761" spans="3:6" x14ac:dyDescent="0.3">
      <c r="C1761"/>
      <c r="D1761"/>
      <c r="E1761"/>
      <c r="F1761"/>
    </row>
    <row r="1762" spans="3:6" x14ac:dyDescent="0.3">
      <c r="C1762"/>
      <c r="D1762"/>
      <c r="E1762"/>
      <c r="F1762"/>
    </row>
    <row r="1763" spans="3:6" x14ac:dyDescent="0.3">
      <c r="C1763"/>
      <c r="D1763"/>
      <c r="E1763"/>
      <c r="F1763"/>
    </row>
    <row r="1764" spans="3:6" x14ac:dyDescent="0.3">
      <c r="C1764"/>
      <c r="D1764"/>
      <c r="E1764"/>
      <c r="F1764"/>
    </row>
    <row r="1765" spans="3:6" x14ac:dyDescent="0.3">
      <c r="C1765"/>
      <c r="D1765"/>
      <c r="E1765"/>
      <c r="F1765"/>
    </row>
    <row r="1766" spans="3:6" x14ac:dyDescent="0.3">
      <c r="C1766"/>
      <c r="D1766"/>
      <c r="E1766"/>
      <c r="F1766"/>
    </row>
    <row r="1767" spans="3:6" x14ac:dyDescent="0.3">
      <c r="C1767"/>
      <c r="D1767"/>
      <c r="E1767"/>
      <c r="F1767"/>
    </row>
    <row r="1768" spans="3:6" x14ac:dyDescent="0.3">
      <c r="C1768"/>
      <c r="D1768"/>
      <c r="E1768"/>
      <c r="F1768"/>
    </row>
    <row r="1769" spans="3:6" x14ac:dyDescent="0.3">
      <c r="C1769"/>
      <c r="D1769"/>
      <c r="E1769"/>
      <c r="F1769"/>
    </row>
    <row r="1770" spans="3:6" x14ac:dyDescent="0.3">
      <c r="C1770"/>
      <c r="D1770"/>
      <c r="E1770"/>
      <c r="F1770"/>
    </row>
    <row r="1771" spans="3:6" x14ac:dyDescent="0.3">
      <c r="C1771"/>
      <c r="D1771"/>
      <c r="E1771"/>
      <c r="F1771"/>
    </row>
    <row r="1772" spans="3:6" x14ac:dyDescent="0.3">
      <c r="C1772"/>
      <c r="D1772"/>
      <c r="E1772"/>
      <c r="F1772"/>
    </row>
    <row r="1773" spans="3:6" x14ac:dyDescent="0.3">
      <c r="C1773"/>
      <c r="D1773"/>
      <c r="E1773"/>
      <c r="F1773"/>
    </row>
    <row r="1774" spans="3:6" x14ac:dyDescent="0.3">
      <c r="C1774"/>
      <c r="D1774"/>
      <c r="E1774"/>
      <c r="F1774"/>
    </row>
    <row r="1775" spans="3:6" x14ac:dyDescent="0.3">
      <c r="C1775"/>
      <c r="D1775"/>
      <c r="E1775"/>
      <c r="F1775"/>
    </row>
    <row r="1776" spans="3:6" x14ac:dyDescent="0.3">
      <c r="C1776"/>
      <c r="D1776"/>
      <c r="E1776"/>
      <c r="F1776"/>
    </row>
    <row r="1777" spans="3:6" x14ac:dyDescent="0.3">
      <c r="C1777"/>
      <c r="D1777"/>
      <c r="E1777"/>
      <c r="F1777"/>
    </row>
    <row r="1778" spans="3:6" x14ac:dyDescent="0.3">
      <c r="C1778"/>
      <c r="D1778"/>
      <c r="E1778"/>
      <c r="F1778"/>
    </row>
    <row r="1779" spans="3:6" x14ac:dyDescent="0.3">
      <c r="C1779"/>
      <c r="D1779"/>
      <c r="E1779"/>
      <c r="F1779"/>
    </row>
    <row r="1780" spans="3:6" x14ac:dyDescent="0.3">
      <c r="C1780"/>
      <c r="D1780"/>
      <c r="E1780"/>
      <c r="F1780"/>
    </row>
    <row r="1781" spans="3:6" x14ac:dyDescent="0.3">
      <c r="C1781"/>
      <c r="D1781"/>
      <c r="E1781"/>
      <c r="F1781"/>
    </row>
    <row r="1782" spans="3:6" x14ac:dyDescent="0.3">
      <c r="C1782"/>
      <c r="D1782"/>
      <c r="E1782"/>
      <c r="F1782"/>
    </row>
    <row r="1783" spans="3:6" x14ac:dyDescent="0.3">
      <c r="C1783"/>
      <c r="D1783"/>
      <c r="E1783"/>
      <c r="F1783"/>
    </row>
    <row r="1784" spans="3:6" x14ac:dyDescent="0.3">
      <c r="C1784"/>
      <c r="D1784"/>
      <c r="E1784"/>
      <c r="F1784"/>
    </row>
    <row r="1785" spans="3:6" x14ac:dyDescent="0.3">
      <c r="C1785"/>
      <c r="D1785"/>
      <c r="E1785"/>
      <c r="F1785"/>
    </row>
    <row r="1786" spans="3:6" x14ac:dyDescent="0.3">
      <c r="C1786"/>
      <c r="D1786"/>
      <c r="E1786"/>
      <c r="F1786"/>
    </row>
    <row r="1787" spans="3:6" x14ac:dyDescent="0.3">
      <c r="C1787"/>
      <c r="D1787"/>
      <c r="E1787"/>
      <c r="F1787"/>
    </row>
    <row r="1788" spans="3:6" x14ac:dyDescent="0.3">
      <c r="C1788"/>
      <c r="D1788"/>
      <c r="E1788"/>
      <c r="F1788"/>
    </row>
    <row r="1789" spans="3:6" x14ac:dyDescent="0.3">
      <c r="C1789"/>
      <c r="D1789"/>
      <c r="E1789"/>
      <c r="F1789"/>
    </row>
    <row r="1790" spans="3:6" x14ac:dyDescent="0.3">
      <c r="C1790"/>
      <c r="D1790"/>
      <c r="E1790"/>
      <c r="F1790"/>
    </row>
    <row r="1791" spans="3:6" x14ac:dyDescent="0.3">
      <c r="C1791"/>
      <c r="D1791"/>
      <c r="E1791"/>
      <c r="F1791"/>
    </row>
    <row r="1792" spans="3:6" x14ac:dyDescent="0.3">
      <c r="C1792"/>
      <c r="D1792"/>
      <c r="E1792"/>
      <c r="F1792"/>
    </row>
    <row r="1793" spans="3:6" x14ac:dyDescent="0.3">
      <c r="C1793"/>
      <c r="D1793"/>
      <c r="E1793"/>
      <c r="F1793"/>
    </row>
    <row r="1794" spans="3:6" x14ac:dyDescent="0.3">
      <c r="C1794"/>
      <c r="D1794"/>
      <c r="E1794"/>
      <c r="F1794"/>
    </row>
    <row r="1795" spans="3:6" x14ac:dyDescent="0.3">
      <c r="C1795"/>
      <c r="D1795"/>
      <c r="E1795"/>
      <c r="F1795"/>
    </row>
    <row r="1796" spans="3:6" x14ac:dyDescent="0.3">
      <c r="C1796"/>
      <c r="D1796"/>
      <c r="E1796"/>
      <c r="F1796"/>
    </row>
    <row r="1797" spans="3:6" x14ac:dyDescent="0.3">
      <c r="C1797"/>
      <c r="D1797"/>
      <c r="E1797"/>
      <c r="F1797"/>
    </row>
    <row r="1798" spans="3:6" x14ac:dyDescent="0.3">
      <c r="C1798"/>
      <c r="D1798"/>
      <c r="E1798"/>
      <c r="F1798"/>
    </row>
    <row r="1799" spans="3:6" x14ac:dyDescent="0.3">
      <c r="C1799"/>
      <c r="D1799"/>
      <c r="E1799"/>
      <c r="F1799"/>
    </row>
    <row r="1800" spans="3:6" x14ac:dyDescent="0.3">
      <c r="C1800"/>
      <c r="D1800"/>
      <c r="E1800"/>
      <c r="F1800"/>
    </row>
    <row r="1801" spans="3:6" x14ac:dyDescent="0.3">
      <c r="C1801"/>
      <c r="D1801"/>
      <c r="E1801"/>
      <c r="F1801"/>
    </row>
    <row r="1802" spans="3:6" x14ac:dyDescent="0.3">
      <c r="C1802"/>
      <c r="D1802"/>
      <c r="E1802"/>
      <c r="F1802"/>
    </row>
    <row r="1803" spans="3:6" x14ac:dyDescent="0.3">
      <c r="C1803"/>
      <c r="D1803"/>
      <c r="E1803"/>
      <c r="F1803"/>
    </row>
    <row r="1804" spans="3:6" x14ac:dyDescent="0.3">
      <c r="C1804"/>
      <c r="D1804"/>
      <c r="E1804"/>
      <c r="F1804"/>
    </row>
    <row r="1805" spans="3:6" x14ac:dyDescent="0.3">
      <c r="C1805"/>
      <c r="D1805"/>
      <c r="E1805"/>
      <c r="F1805"/>
    </row>
    <row r="1806" spans="3:6" x14ac:dyDescent="0.3">
      <c r="C1806"/>
      <c r="D1806"/>
      <c r="E1806"/>
      <c r="F1806"/>
    </row>
    <row r="1807" spans="3:6" x14ac:dyDescent="0.3">
      <c r="C1807"/>
      <c r="D1807"/>
      <c r="E1807"/>
      <c r="F1807"/>
    </row>
    <row r="1808" spans="3:6" x14ac:dyDescent="0.3">
      <c r="C1808"/>
      <c r="D1808"/>
      <c r="E1808"/>
      <c r="F1808"/>
    </row>
    <row r="1809" spans="3:6" x14ac:dyDescent="0.3">
      <c r="C1809"/>
      <c r="D1809"/>
      <c r="E1809"/>
      <c r="F1809"/>
    </row>
    <row r="1810" spans="3:6" x14ac:dyDescent="0.3">
      <c r="C1810"/>
      <c r="D1810"/>
      <c r="E1810"/>
      <c r="F1810"/>
    </row>
    <row r="1811" spans="3:6" x14ac:dyDescent="0.3">
      <c r="C1811"/>
      <c r="D1811"/>
      <c r="E1811"/>
      <c r="F1811"/>
    </row>
    <row r="1812" spans="3:6" x14ac:dyDescent="0.3">
      <c r="C1812"/>
      <c r="D1812"/>
      <c r="E1812"/>
      <c r="F1812"/>
    </row>
    <row r="1813" spans="3:6" x14ac:dyDescent="0.3">
      <c r="C1813"/>
      <c r="D1813"/>
      <c r="E1813"/>
      <c r="F1813"/>
    </row>
    <row r="1814" spans="3:6" x14ac:dyDescent="0.3">
      <c r="C1814"/>
      <c r="D1814"/>
      <c r="E1814"/>
      <c r="F1814"/>
    </row>
    <row r="1815" spans="3:6" x14ac:dyDescent="0.3">
      <c r="C1815"/>
      <c r="D1815"/>
      <c r="E1815"/>
      <c r="F1815"/>
    </row>
    <row r="1816" spans="3:6" x14ac:dyDescent="0.3">
      <c r="C1816"/>
      <c r="D1816"/>
      <c r="E1816"/>
      <c r="F1816"/>
    </row>
    <row r="1817" spans="3:6" x14ac:dyDescent="0.3">
      <c r="C1817"/>
      <c r="D1817"/>
      <c r="E1817"/>
      <c r="F1817"/>
    </row>
    <row r="1818" spans="3:6" x14ac:dyDescent="0.3">
      <c r="C1818"/>
      <c r="D1818"/>
      <c r="E1818"/>
      <c r="F1818"/>
    </row>
    <row r="1819" spans="3:6" x14ac:dyDescent="0.3">
      <c r="C1819"/>
      <c r="D1819"/>
      <c r="E1819"/>
      <c r="F1819"/>
    </row>
    <row r="1820" spans="3:6" x14ac:dyDescent="0.3">
      <c r="C1820"/>
      <c r="D1820"/>
      <c r="E1820"/>
      <c r="F1820"/>
    </row>
    <row r="1821" spans="3:6" x14ac:dyDescent="0.3">
      <c r="C1821"/>
      <c r="D1821"/>
      <c r="E1821"/>
      <c r="F1821"/>
    </row>
    <row r="1822" spans="3:6" x14ac:dyDescent="0.3">
      <c r="C1822"/>
      <c r="D1822"/>
      <c r="E1822"/>
      <c r="F1822"/>
    </row>
    <row r="1823" spans="3:6" x14ac:dyDescent="0.3">
      <c r="C1823"/>
      <c r="D1823"/>
      <c r="E1823"/>
      <c r="F1823"/>
    </row>
    <row r="1824" spans="3:6" x14ac:dyDescent="0.3">
      <c r="C1824"/>
      <c r="D1824"/>
      <c r="E1824"/>
      <c r="F1824"/>
    </row>
    <row r="1825" spans="3:6" x14ac:dyDescent="0.3">
      <c r="C1825"/>
      <c r="D1825"/>
      <c r="E1825"/>
      <c r="F1825"/>
    </row>
    <row r="1826" spans="3:6" x14ac:dyDescent="0.3">
      <c r="C1826"/>
      <c r="D1826"/>
      <c r="E1826"/>
      <c r="F1826"/>
    </row>
    <row r="1827" spans="3:6" x14ac:dyDescent="0.3">
      <c r="C1827"/>
      <c r="D1827"/>
      <c r="E1827"/>
      <c r="F1827"/>
    </row>
    <row r="1828" spans="3:6" x14ac:dyDescent="0.3">
      <c r="C1828"/>
      <c r="D1828"/>
      <c r="E1828"/>
      <c r="F1828"/>
    </row>
    <row r="1829" spans="3:6" x14ac:dyDescent="0.3">
      <c r="C1829"/>
      <c r="D1829"/>
      <c r="E1829"/>
      <c r="F1829"/>
    </row>
    <row r="1830" spans="3:6" x14ac:dyDescent="0.3">
      <c r="C1830"/>
      <c r="D1830"/>
      <c r="E1830"/>
      <c r="F1830"/>
    </row>
    <row r="1831" spans="3:6" x14ac:dyDescent="0.3">
      <c r="C1831"/>
      <c r="D1831"/>
      <c r="E1831"/>
      <c r="F1831"/>
    </row>
    <row r="1832" spans="3:6" x14ac:dyDescent="0.3">
      <c r="C1832"/>
      <c r="D1832"/>
      <c r="E1832"/>
      <c r="F1832"/>
    </row>
    <row r="1833" spans="3:6" x14ac:dyDescent="0.3">
      <c r="C1833"/>
      <c r="D1833"/>
      <c r="E1833"/>
      <c r="F1833"/>
    </row>
    <row r="1834" spans="3:6" x14ac:dyDescent="0.3">
      <c r="C1834"/>
      <c r="D1834"/>
      <c r="E1834"/>
      <c r="F1834"/>
    </row>
    <row r="1835" spans="3:6" x14ac:dyDescent="0.3">
      <c r="C1835"/>
      <c r="D1835"/>
      <c r="E1835"/>
      <c r="F1835"/>
    </row>
    <row r="1836" spans="3:6" x14ac:dyDescent="0.3">
      <c r="C1836"/>
      <c r="D1836"/>
      <c r="E1836"/>
      <c r="F1836"/>
    </row>
    <row r="1837" spans="3:6" x14ac:dyDescent="0.3">
      <c r="C1837"/>
      <c r="D1837"/>
      <c r="E1837"/>
      <c r="F1837"/>
    </row>
    <row r="1838" spans="3:6" x14ac:dyDescent="0.3">
      <c r="C1838"/>
      <c r="D1838"/>
      <c r="E1838"/>
      <c r="F1838"/>
    </row>
    <row r="1839" spans="3:6" x14ac:dyDescent="0.3">
      <c r="C1839"/>
      <c r="D1839"/>
      <c r="E1839"/>
      <c r="F1839"/>
    </row>
    <row r="1840" spans="3:6" x14ac:dyDescent="0.3">
      <c r="C1840"/>
      <c r="D1840"/>
      <c r="E1840"/>
      <c r="F1840"/>
    </row>
    <row r="1841" spans="3:6" x14ac:dyDescent="0.3">
      <c r="C1841"/>
      <c r="D1841"/>
      <c r="E1841"/>
      <c r="F1841"/>
    </row>
    <row r="1842" spans="3:6" x14ac:dyDescent="0.3">
      <c r="C1842"/>
      <c r="D1842"/>
      <c r="E1842"/>
      <c r="F1842"/>
    </row>
    <row r="1843" spans="3:6" x14ac:dyDescent="0.3">
      <c r="C1843"/>
      <c r="D1843"/>
      <c r="E1843"/>
      <c r="F1843"/>
    </row>
    <row r="1844" spans="3:6" x14ac:dyDescent="0.3">
      <c r="C1844"/>
      <c r="D1844"/>
      <c r="E1844"/>
      <c r="F1844"/>
    </row>
    <row r="1845" spans="3:6" x14ac:dyDescent="0.3">
      <c r="C1845"/>
      <c r="D1845"/>
      <c r="E1845"/>
      <c r="F1845"/>
    </row>
    <row r="1846" spans="3:6" x14ac:dyDescent="0.3">
      <c r="C1846"/>
      <c r="D1846"/>
      <c r="E1846"/>
      <c r="F1846"/>
    </row>
    <row r="1847" spans="3:6" x14ac:dyDescent="0.3">
      <c r="C1847"/>
      <c r="D1847"/>
      <c r="E1847"/>
      <c r="F1847"/>
    </row>
    <row r="1848" spans="3:6" x14ac:dyDescent="0.3">
      <c r="C1848"/>
      <c r="D1848"/>
      <c r="E1848"/>
      <c r="F1848"/>
    </row>
    <row r="1849" spans="3:6" x14ac:dyDescent="0.3">
      <c r="C1849"/>
      <c r="D1849"/>
      <c r="E1849"/>
      <c r="F1849"/>
    </row>
    <row r="1850" spans="3:6" x14ac:dyDescent="0.3">
      <c r="C1850"/>
      <c r="D1850"/>
      <c r="E1850"/>
      <c r="F1850"/>
    </row>
    <row r="1851" spans="3:6" x14ac:dyDescent="0.3">
      <c r="C1851"/>
      <c r="D1851"/>
      <c r="E1851"/>
      <c r="F1851"/>
    </row>
    <row r="1852" spans="3:6" x14ac:dyDescent="0.3">
      <c r="C1852"/>
      <c r="D1852"/>
      <c r="E1852"/>
      <c r="F1852"/>
    </row>
    <row r="1853" spans="3:6" x14ac:dyDescent="0.3">
      <c r="C1853"/>
      <c r="D1853"/>
      <c r="E1853"/>
      <c r="F1853"/>
    </row>
    <row r="1854" spans="3:6" x14ac:dyDescent="0.3">
      <c r="C1854"/>
      <c r="D1854"/>
      <c r="E1854"/>
      <c r="F1854"/>
    </row>
    <row r="1855" spans="3:6" x14ac:dyDescent="0.3">
      <c r="C1855"/>
      <c r="D1855"/>
      <c r="E1855"/>
      <c r="F1855"/>
    </row>
    <row r="1856" spans="3:6" x14ac:dyDescent="0.3">
      <c r="C1856"/>
      <c r="D1856"/>
      <c r="E1856"/>
      <c r="F1856"/>
    </row>
    <row r="1857" spans="3:6" x14ac:dyDescent="0.3">
      <c r="C1857"/>
      <c r="D1857"/>
      <c r="E1857"/>
      <c r="F1857"/>
    </row>
    <row r="1858" spans="3:6" x14ac:dyDescent="0.3">
      <c r="C1858"/>
      <c r="D1858"/>
      <c r="E1858"/>
      <c r="F1858"/>
    </row>
    <row r="1859" spans="3:6" x14ac:dyDescent="0.3">
      <c r="C1859"/>
      <c r="D1859"/>
      <c r="E1859"/>
      <c r="F1859"/>
    </row>
    <row r="1860" spans="3:6" x14ac:dyDescent="0.3">
      <c r="C1860"/>
      <c r="D1860"/>
      <c r="E1860"/>
      <c r="F1860"/>
    </row>
    <row r="1861" spans="3:6" x14ac:dyDescent="0.3">
      <c r="C1861"/>
      <c r="D1861"/>
      <c r="E1861"/>
      <c r="F1861"/>
    </row>
    <row r="1862" spans="3:6" x14ac:dyDescent="0.3">
      <c r="C1862"/>
      <c r="D1862"/>
      <c r="E1862"/>
      <c r="F1862"/>
    </row>
    <row r="1863" spans="3:6" x14ac:dyDescent="0.3">
      <c r="C1863"/>
      <c r="D1863"/>
      <c r="E1863"/>
      <c r="F1863"/>
    </row>
    <row r="1864" spans="3:6" x14ac:dyDescent="0.3">
      <c r="C1864"/>
      <c r="D1864"/>
      <c r="E1864"/>
      <c r="F1864"/>
    </row>
    <row r="1865" spans="3:6" x14ac:dyDescent="0.3">
      <c r="C1865"/>
      <c r="D1865"/>
      <c r="E1865"/>
      <c r="F1865"/>
    </row>
    <row r="1866" spans="3:6" x14ac:dyDescent="0.3">
      <c r="C1866"/>
      <c r="D1866"/>
      <c r="E1866"/>
      <c r="F1866"/>
    </row>
    <row r="1867" spans="3:6" x14ac:dyDescent="0.3">
      <c r="C1867"/>
      <c r="D1867"/>
      <c r="E1867"/>
      <c r="F1867"/>
    </row>
    <row r="1868" spans="3:6" x14ac:dyDescent="0.3">
      <c r="C1868"/>
      <c r="D1868"/>
      <c r="E1868"/>
      <c r="F1868"/>
    </row>
    <row r="1869" spans="3:6" x14ac:dyDescent="0.3">
      <c r="C1869"/>
      <c r="D1869"/>
      <c r="E1869"/>
      <c r="F1869"/>
    </row>
    <row r="1870" spans="3:6" x14ac:dyDescent="0.3">
      <c r="C1870"/>
      <c r="D1870"/>
      <c r="E1870"/>
      <c r="F1870"/>
    </row>
    <row r="1871" spans="3:6" x14ac:dyDescent="0.3">
      <c r="C1871"/>
      <c r="D1871"/>
      <c r="E1871"/>
      <c r="F1871"/>
    </row>
    <row r="1872" spans="3:6" x14ac:dyDescent="0.3">
      <c r="C1872"/>
      <c r="D1872"/>
      <c r="E1872"/>
      <c r="F1872"/>
    </row>
    <row r="1873" spans="3:6" x14ac:dyDescent="0.3">
      <c r="C1873"/>
      <c r="D1873"/>
      <c r="E1873"/>
      <c r="F1873"/>
    </row>
    <row r="1874" spans="3:6" x14ac:dyDescent="0.3">
      <c r="C1874"/>
      <c r="D1874"/>
      <c r="E1874"/>
      <c r="F1874"/>
    </row>
    <row r="1875" spans="3:6" x14ac:dyDescent="0.3">
      <c r="C1875"/>
      <c r="D1875"/>
      <c r="E1875"/>
      <c r="F1875"/>
    </row>
    <row r="1876" spans="3:6" x14ac:dyDescent="0.3">
      <c r="C1876"/>
      <c r="D1876"/>
      <c r="E1876"/>
      <c r="F1876"/>
    </row>
    <row r="1877" spans="3:6" x14ac:dyDescent="0.3">
      <c r="C1877"/>
      <c r="D1877"/>
      <c r="E1877"/>
      <c r="F1877"/>
    </row>
    <row r="1878" spans="3:6" x14ac:dyDescent="0.3">
      <c r="C1878"/>
      <c r="D1878"/>
      <c r="E1878"/>
      <c r="F1878"/>
    </row>
    <row r="1879" spans="3:6" x14ac:dyDescent="0.3">
      <c r="C1879"/>
      <c r="D1879"/>
      <c r="E1879"/>
      <c r="F1879"/>
    </row>
    <row r="1880" spans="3:6" x14ac:dyDescent="0.3">
      <c r="C1880"/>
      <c r="D1880"/>
      <c r="E1880"/>
      <c r="F1880"/>
    </row>
    <row r="1881" spans="3:6" x14ac:dyDescent="0.3">
      <c r="C1881"/>
      <c r="D1881"/>
      <c r="E1881"/>
      <c r="F1881"/>
    </row>
    <row r="1882" spans="3:6" x14ac:dyDescent="0.3">
      <c r="C1882"/>
      <c r="D1882"/>
      <c r="E1882"/>
      <c r="F1882"/>
    </row>
    <row r="1883" spans="3:6" x14ac:dyDescent="0.3">
      <c r="C1883"/>
      <c r="D1883"/>
      <c r="E1883"/>
      <c r="F1883"/>
    </row>
    <row r="1884" spans="3:6" x14ac:dyDescent="0.3">
      <c r="C1884"/>
      <c r="D1884"/>
      <c r="E1884"/>
      <c r="F1884"/>
    </row>
    <row r="1885" spans="3:6" x14ac:dyDescent="0.3">
      <c r="C1885"/>
      <c r="D1885"/>
      <c r="E1885"/>
      <c r="F1885"/>
    </row>
    <row r="1886" spans="3:6" x14ac:dyDescent="0.3">
      <c r="C1886"/>
      <c r="D1886"/>
      <c r="E1886"/>
      <c r="F1886"/>
    </row>
    <row r="1887" spans="3:6" x14ac:dyDescent="0.3">
      <c r="C1887"/>
      <c r="D1887"/>
      <c r="E1887"/>
      <c r="F1887"/>
    </row>
    <row r="1888" spans="3:6" x14ac:dyDescent="0.3">
      <c r="C1888"/>
      <c r="D1888"/>
      <c r="E1888"/>
      <c r="F1888"/>
    </row>
    <row r="1889" spans="3:6" x14ac:dyDescent="0.3">
      <c r="C1889"/>
      <c r="D1889"/>
      <c r="E1889"/>
      <c r="F1889"/>
    </row>
    <row r="1890" spans="3:6" x14ac:dyDescent="0.3">
      <c r="C1890"/>
      <c r="D1890"/>
      <c r="E1890"/>
      <c r="F1890"/>
    </row>
    <row r="1891" spans="3:6" x14ac:dyDescent="0.3">
      <c r="C1891"/>
      <c r="D1891"/>
      <c r="E1891"/>
      <c r="F1891"/>
    </row>
    <row r="1892" spans="3:6" x14ac:dyDescent="0.3">
      <c r="C1892"/>
      <c r="D1892"/>
      <c r="E1892"/>
      <c r="F1892"/>
    </row>
    <row r="1893" spans="3:6" x14ac:dyDescent="0.3">
      <c r="C1893"/>
      <c r="D1893"/>
      <c r="E1893"/>
      <c r="F1893"/>
    </row>
    <row r="1894" spans="3:6" x14ac:dyDescent="0.3">
      <c r="C1894"/>
      <c r="D1894"/>
      <c r="E1894"/>
      <c r="F1894"/>
    </row>
    <row r="1895" spans="3:6" x14ac:dyDescent="0.3">
      <c r="C1895"/>
      <c r="D1895"/>
      <c r="E1895"/>
      <c r="F1895"/>
    </row>
    <row r="1896" spans="3:6" x14ac:dyDescent="0.3">
      <c r="C1896"/>
      <c r="D1896"/>
      <c r="E1896"/>
      <c r="F1896"/>
    </row>
    <row r="1897" spans="3:6" x14ac:dyDescent="0.3">
      <c r="C1897"/>
      <c r="D1897"/>
      <c r="E1897"/>
      <c r="F1897"/>
    </row>
    <row r="1898" spans="3:6" x14ac:dyDescent="0.3">
      <c r="C1898"/>
      <c r="D1898"/>
      <c r="E1898"/>
      <c r="F1898"/>
    </row>
    <row r="1899" spans="3:6" x14ac:dyDescent="0.3">
      <c r="C1899"/>
      <c r="D1899"/>
      <c r="E1899"/>
      <c r="F1899"/>
    </row>
    <row r="1900" spans="3:6" x14ac:dyDescent="0.3">
      <c r="C1900"/>
      <c r="D1900"/>
      <c r="E1900"/>
      <c r="F1900"/>
    </row>
    <row r="1901" spans="3:6" x14ac:dyDescent="0.3">
      <c r="C1901"/>
      <c r="D1901"/>
      <c r="E1901"/>
      <c r="F1901"/>
    </row>
    <row r="1902" spans="3:6" x14ac:dyDescent="0.3">
      <c r="C1902"/>
      <c r="D1902"/>
      <c r="E1902"/>
      <c r="F1902"/>
    </row>
    <row r="1903" spans="3:6" x14ac:dyDescent="0.3">
      <c r="C1903"/>
      <c r="D1903"/>
      <c r="E1903"/>
      <c r="F1903"/>
    </row>
    <row r="1904" spans="3:6" x14ac:dyDescent="0.3">
      <c r="C1904"/>
      <c r="D1904"/>
      <c r="E1904"/>
      <c r="F1904"/>
    </row>
    <row r="1905" spans="3:6" x14ac:dyDescent="0.3">
      <c r="C1905"/>
      <c r="D1905"/>
      <c r="E1905"/>
      <c r="F1905"/>
    </row>
    <row r="1906" spans="3:6" x14ac:dyDescent="0.3">
      <c r="C1906"/>
      <c r="D1906"/>
      <c r="E1906"/>
      <c r="F1906"/>
    </row>
    <row r="1907" spans="3:6" x14ac:dyDescent="0.3">
      <c r="C1907"/>
      <c r="D1907"/>
      <c r="E1907"/>
      <c r="F1907"/>
    </row>
    <row r="1908" spans="3:6" x14ac:dyDescent="0.3">
      <c r="C1908"/>
      <c r="D1908"/>
      <c r="E1908"/>
      <c r="F1908"/>
    </row>
    <row r="1909" spans="3:6" x14ac:dyDescent="0.3">
      <c r="C1909"/>
      <c r="D1909"/>
      <c r="E1909"/>
      <c r="F1909"/>
    </row>
    <row r="1910" spans="3:6" x14ac:dyDescent="0.3">
      <c r="C1910"/>
      <c r="D1910"/>
      <c r="E1910"/>
      <c r="F1910"/>
    </row>
    <row r="1911" spans="3:6" x14ac:dyDescent="0.3">
      <c r="C1911"/>
      <c r="D1911"/>
      <c r="E1911"/>
      <c r="F1911"/>
    </row>
    <row r="1912" spans="3:6" x14ac:dyDescent="0.3">
      <c r="C1912"/>
      <c r="D1912"/>
      <c r="E1912"/>
      <c r="F1912"/>
    </row>
    <row r="1913" spans="3:6" x14ac:dyDescent="0.3">
      <c r="C1913"/>
      <c r="D1913"/>
      <c r="E1913"/>
      <c r="F1913"/>
    </row>
    <row r="1914" spans="3:6" x14ac:dyDescent="0.3">
      <c r="C1914"/>
      <c r="D1914"/>
      <c r="E1914"/>
      <c r="F1914"/>
    </row>
    <row r="1915" spans="3:6" x14ac:dyDescent="0.3">
      <c r="C1915"/>
      <c r="D1915"/>
      <c r="E1915"/>
      <c r="F1915"/>
    </row>
    <row r="1916" spans="3:6" x14ac:dyDescent="0.3">
      <c r="C1916"/>
      <c r="D1916"/>
      <c r="E1916"/>
      <c r="F1916"/>
    </row>
    <row r="1917" spans="3:6" x14ac:dyDescent="0.3">
      <c r="C1917"/>
      <c r="D1917"/>
      <c r="E1917"/>
      <c r="F1917"/>
    </row>
    <row r="1918" spans="3:6" x14ac:dyDescent="0.3">
      <c r="C1918"/>
      <c r="D1918"/>
      <c r="E1918"/>
      <c r="F1918"/>
    </row>
    <row r="1919" spans="3:6" x14ac:dyDescent="0.3">
      <c r="C1919"/>
      <c r="D1919"/>
      <c r="E1919"/>
      <c r="F1919"/>
    </row>
    <row r="1920" spans="3:6" x14ac:dyDescent="0.3">
      <c r="C1920"/>
      <c r="D1920"/>
      <c r="E1920"/>
      <c r="F1920"/>
    </row>
    <row r="1921" spans="3:6" x14ac:dyDescent="0.3">
      <c r="C1921"/>
      <c r="D1921"/>
      <c r="E1921"/>
      <c r="F1921"/>
    </row>
    <row r="1922" spans="3:6" x14ac:dyDescent="0.3">
      <c r="C1922"/>
      <c r="D1922"/>
      <c r="E1922"/>
      <c r="F1922"/>
    </row>
    <row r="1923" spans="3:6" x14ac:dyDescent="0.3">
      <c r="C1923"/>
      <c r="D1923"/>
      <c r="E1923"/>
      <c r="F1923"/>
    </row>
    <row r="1924" spans="3:6" x14ac:dyDescent="0.3">
      <c r="C1924"/>
      <c r="D1924"/>
      <c r="E1924"/>
      <c r="F1924"/>
    </row>
    <row r="1925" spans="3:6" x14ac:dyDescent="0.3">
      <c r="C1925"/>
      <c r="D1925"/>
      <c r="E1925"/>
      <c r="F1925"/>
    </row>
    <row r="1926" spans="3:6" x14ac:dyDescent="0.3">
      <c r="C1926"/>
      <c r="D1926"/>
      <c r="E1926"/>
      <c r="F1926"/>
    </row>
    <row r="1927" spans="3:6" x14ac:dyDescent="0.3">
      <c r="C1927"/>
      <c r="D1927"/>
      <c r="E1927"/>
      <c r="F1927"/>
    </row>
    <row r="1928" spans="3:6" x14ac:dyDescent="0.3">
      <c r="C1928"/>
      <c r="D1928"/>
      <c r="E1928"/>
      <c r="F1928"/>
    </row>
    <row r="1929" spans="3:6" x14ac:dyDescent="0.3">
      <c r="C1929"/>
      <c r="D1929"/>
      <c r="E1929"/>
      <c r="F1929"/>
    </row>
    <row r="1930" spans="3:6" x14ac:dyDescent="0.3">
      <c r="C1930"/>
      <c r="D1930"/>
      <c r="E1930"/>
      <c r="F1930"/>
    </row>
    <row r="1931" spans="3:6" x14ac:dyDescent="0.3">
      <c r="C1931"/>
      <c r="D1931"/>
      <c r="E1931"/>
      <c r="F1931"/>
    </row>
    <row r="1932" spans="3:6" x14ac:dyDescent="0.3">
      <c r="C1932"/>
      <c r="D1932"/>
      <c r="E1932"/>
      <c r="F1932"/>
    </row>
    <row r="1933" spans="3:6" x14ac:dyDescent="0.3">
      <c r="C1933"/>
      <c r="D1933"/>
      <c r="E1933"/>
      <c r="F1933"/>
    </row>
    <row r="1934" spans="3:6" x14ac:dyDescent="0.3">
      <c r="C1934"/>
      <c r="D1934"/>
      <c r="E1934"/>
      <c r="F1934"/>
    </row>
    <row r="1935" spans="3:6" x14ac:dyDescent="0.3">
      <c r="C1935"/>
      <c r="D1935"/>
      <c r="E1935"/>
      <c r="F1935"/>
    </row>
    <row r="1936" spans="3:6" x14ac:dyDescent="0.3">
      <c r="C1936"/>
      <c r="D1936"/>
      <c r="E1936"/>
      <c r="F1936"/>
    </row>
    <row r="1937" spans="3:6" x14ac:dyDescent="0.3">
      <c r="C1937"/>
      <c r="D1937"/>
      <c r="E1937"/>
      <c r="F1937"/>
    </row>
    <row r="1938" spans="3:6" x14ac:dyDescent="0.3">
      <c r="C1938"/>
      <c r="D1938"/>
      <c r="E1938"/>
      <c r="F1938"/>
    </row>
    <row r="1939" spans="3:6" x14ac:dyDescent="0.3">
      <c r="C1939"/>
      <c r="D1939"/>
      <c r="E1939"/>
      <c r="F1939"/>
    </row>
    <row r="1940" spans="3:6" x14ac:dyDescent="0.3">
      <c r="C1940"/>
      <c r="D1940"/>
      <c r="E1940"/>
      <c r="F1940"/>
    </row>
    <row r="1941" spans="3:6" x14ac:dyDescent="0.3">
      <c r="C1941"/>
      <c r="D1941"/>
      <c r="E1941"/>
      <c r="F1941"/>
    </row>
    <row r="1942" spans="3:6" x14ac:dyDescent="0.3">
      <c r="C1942"/>
      <c r="D1942"/>
      <c r="E1942"/>
      <c r="F1942"/>
    </row>
    <row r="1943" spans="3:6" x14ac:dyDescent="0.3">
      <c r="C1943"/>
      <c r="D1943"/>
      <c r="E1943"/>
      <c r="F1943"/>
    </row>
    <row r="1944" spans="3:6" x14ac:dyDescent="0.3">
      <c r="C1944"/>
      <c r="D1944"/>
      <c r="E1944"/>
      <c r="F1944"/>
    </row>
    <row r="1945" spans="3:6" x14ac:dyDescent="0.3">
      <c r="C1945"/>
      <c r="D1945"/>
      <c r="E1945"/>
      <c r="F1945"/>
    </row>
    <row r="1946" spans="3:6" x14ac:dyDescent="0.3">
      <c r="C1946"/>
      <c r="D1946"/>
      <c r="E1946"/>
      <c r="F1946"/>
    </row>
    <row r="1947" spans="3:6" x14ac:dyDescent="0.3">
      <c r="C1947"/>
      <c r="D1947"/>
      <c r="E1947"/>
      <c r="F1947"/>
    </row>
    <row r="1948" spans="3:6" x14ac:dyDescent="0.3">
      <c r="C1948"/>
      <c r="D1948"/>
      <c r="E1948"/>
      <c r="F1948"/>
    </row>
    <row r="1949" spans="3:6" x14ac:dyDescent="0.3">
      <c r="C1949"/>
      <c r="D1949"/>
      <c r="E1949"/>
      <c r="F1949"/>
    </row>
    <row r="1950" spans="3:6" x14ac:dyDescent="0.3">
      <c r="C1950"/>
      <c r="D1950"/>
      <c r="E1950"/>
      <c r="F1950"/>
    </row>
    <row r="1951" spans="3:6" x14ac:dyDescent="0.3">
      <c r="C1951"/>
      <c r="D1951"/>
      <c r="E1951"/>
      <c r="F1951"/>
    </row>
    <row r="1952" spans="3:6" x14ac:dyDescent="0.3">
      <c r="C1952"/>
      <c r="D1952"/>
      <c r="E1952"/>
      <c r="F1952"/>
    </row>
    <row r="1953" spans="3:6" x14ac:dyDescent="0.3">
      <c r="C1953"/>
      <c r="D1953"/>
      <c r="E1953"/>
      <c r="F1953"/>
    </row>
    <row r="1954" spans="3:6" x14ac:dyDescent="0.3">
      <c r="C1954"/>
      <c r="D1954"/>
      <c r="E1954"/>
      <c r="F1954"/>
    </row>
    <row r="1955" spans="3:6" x14ac:dyDescent="0.3">
      <c r="C1955"/>
      <c r="D1955"/>
      <c r="E1955"/>
      <c r="F1955"/>
    </row>
    <row r="1956" spans="3:6" x14ac:dyDescent="0.3">
      <c r="C1956"/>
      <c r="D1956"/>
      <c r="E1956"/>
      <c r="F1956"/>
    </row>
    <row r="1957" spans="3:6" x14ac:dyDescent="0.3">
      <c r="C1957"/>
      <c r="D1957"/>
      <c r="E1957"/>
      <c r="F1957"/>
    </row>
    <row r="1958" spans="3:6" x14ac:dyDescent="0.3">
      <c r="C1958"/>
      <c r="D1958"/>
      <c r="E1958"/>
      <c r="F1958"/>
    </row>
    <row r="1959" spans="3:6" x14ac:dyDescent="0.3">
      <c r="C1959"/>
      <c r="D1959"/>
      <c r="E1959"/>
      <c r="F1959"/>
    </row>
    <row r="1960" spans="3:6" x14ac:dyDescent="0.3">
      <c r="C1960"/>
      <c r="D1960"/>
      <c r="E1960"/>
      <c r="F1960"/>
    </row>
    <row r="1961" spans="3:6" x14ac:dyDescent="0.3">
      <c r="C1961"/>
      <c r="D1961"/>
      <c r="E1961"/>
      <c r="F1961"/>
    </row>
    <row r="1962" spans="3:6" x14ac:dyDescent="0.3">
      <c r="C1962"/>
      <c r="D1962"/>
      <c r="E1962"/>
      <c r="F1962"/>
    </row>
    <row r="1963" spans="3:6" x14ac:dyDescent="0.3">
      <c r="C1963"/>
      <c r="D1963"/>
      <c r="E1963"/>
      <c r="F1963"/>
    </row>
    <row r="1964" spans="3:6" x14ac:dyDescent="0.3">
      <c r="C1964"/>
      <c r="D1964"/>
      <c r="E1964"/>
      <c r="F1964"/>
    </row>
    <row r="1965" spans="3:6" x14ac:dyDescent="0.3">
      <c r="C1965"/>
      <c r="D1965"/>
      <c r="E1965"/>
      <c r="F1965"/>
    </row>
    <row r="1966" spans="3:6" x14ac:dyDescent="0.3">
      <c r="C1966"/>
      <c r="D1966"/>
      <c r="E1966"/>
      <c r="F1966"/>
    </row>
    <row r="1967" spans="3:6" x14ac:dyDescent="0.3">
      <c r="C1967"/>
      <c r="D1967"/>
      <c r="E1967"/>
      <c r="F1967"/>
    </row>
    <row r="1968" spans="3:6" x14ac:dyDescent="0.3">
      <c r="C1968"/>
      <c r="D1968"/>
      <c r="E1968"/>
      <c r="F1968"/>
    </row>
    <row r="1969" spans="3:6" x14ac:dyDescent="0.3">
      <c r="C1969"/>
      <c r="D1969"/>
      <c r="E1969"/>
      <c r="F1969"/>
    </row>
    <row r="1970" spans="3:6" x14ac:dyDescent="0.3">
      <c r="C1970"/>
      <c r="D1970"/>
      <c r="E1970"/>
      <c r="F1970"/>
    </row>
    <row r="1971" spans="3:6" x14ac:dyDescent="0.3">
      <c r="C1971"/>
      <c r="D1971"/>
      <c r="E1971"/>
      <c r="F1971"/>
    </row>
    <row r="1972" spans="3:6" x14ac:dyDescent="0.3">
      <c r="C1972"/>
      <c r="D1972"/>
      <c r="E1972"/>
      <c r="F1972"/>
    </row>
    <row r="1973" spans="3:6" x14ac:dyDescent="0.3">
      <c r="C1973"/>
      <c r="D1973"/>
      <c r="E1973"/>
      <c r="F1973"/>
    </row>
    <row r="1974" spans="3:6" x14ac:dyDescent="0.3">
      <c r="C1974"/>
      <c r="D1974"/>
      <c r="E1974"/>
      <c r="F1974"/>
    </row>
    <row r="1975" spans="3:6" x14ac:dyDescent="0.3">
      <c r="C1975"/>
      <c r="D1975"/>
      <c r="E1975"/>
      <c r="F1975"/>
    </row>
    <row r="1976" spans="3:6" x14ac:dyDescent="0.3">
      <c r="C1976"/>
      <c r="D1976"/>
      <c r="E1976"/>
      <c r="F1976"/>
    </row>
    <row r="1977" spans="3:6" x14ac:dyDescent="0.3">
      <c r="C1977"/>
      <c r="D1977"/>
      <c r="E1977"/>
      <c r="F1977"/>
    </row>
    <row r="1978" spans="3:6" x14ac:dyDescent="0.3">
      <c r="C1978"/>
      <c r="D1978"/>
      <c r="E1978"/>
      <c r="F1978"/>
    </row>
    <row r="1979" spans="3:6" x14ac:dyDescent="0.3">
      <c r="C1979"/>
      <c r="D1979"/>
      <c r="E1979"/>
      <c r="F1979"/>
    </row>
    <row r="1980" spans="3:6" x14ac:dyDescent="0.3">
      <c r="C1980"/>
      <c r="D1980"/>
      <c r="E1980"/>
      <c r="F1980"/>
    </row>
    <row r="1981" spans="3:6" x14ac:dyDescent="0.3">
      <c r="C1981"/>
      <c r="D1981"/>
      <c r="E1981"/>
      <c r="F1981"/>
    </row>
    <row r="1982" spans="3:6" x14ac:dyDescent="0.3">
      <c r="C1982"/>
      <c r="D1982"/>
      <c r="E1982"/>
      <c r="F1982"/>
    </row>
    <row r="1983" spans="3:6" x14ac:dyDescent="0.3">
      <c r="C1983"/>
      <c r="D1983"/>
      <c r="E1983"/>
      <c r="F1983"/>
    </row>
    <row r="1984" spans="3:6" x14ac:dyDescent="0.3">
      <c r="C1984"/>
      <c r="D1984"/>
      <c r="E1984"/>
      <c r="F1984"/>
    </row>
    <row r="1985" spans="3:6" x14ac:dyDescent="0.3">
      <c r="C1985"/>
      <c r="D1985"/>
      <c r="E1985"/>
      <c r="F1985"/>
    </row>
    <row r="1986" spans="3:6" x14ac:dyDescent="0.3">
      <c r="C1986"/>
      <c r="D1986"/>
      <c r="E1986"/>
      <c r="F1986"/>
    </row>
    <row r="1987" spans="3:6" x14ac:dyDescent="0.3">
      <c r="C1987"/>
      <c r="D1987"/>
      <c r="E1987"/>
      <c r="F1987"/>
    </row>
    <row r="1988" spans="3:6" x14ac:dyDescent="0.3">
      <c r="C1988"/>
      <c r="D1988"/>
      <c r="E1988"/>
      <c r="F1988"/>
    </row>
    <row r="1989" spans="3:6" x14ac:dyDescent="0.3">
      <c r="C1989"/>
      <c r="D1989"/>
      <c r="E1989"/>
      <c r="F1989"/>
    </row>
    <row r="1990" spans="3:6" x14ac:dyDescent="0.3">
      <c r="C1990"/>
      <c r="D1990"/>
      <c r="E1990"/>
      <c r="F1990"/>
    </row>
    <row r="1991" spans="3:6" x14ac:dyDescent="0.3">
      <c r="C1991"/>
      <c r="D1991"/>
      <c r="E1991"/>
      <c r="F1991"/>
    </row>
    <row r="1992" spans="3:6" x14ac:dyDescent="0.3">
      <c r="C1992"/>
      <c r="D1992"/>
      <c r="E1992"/>
      <c r="F1992"/>
    </row>
    <row r="1993" spans="3:6" x14ac:dyDescent="0.3">
      <c r="C1993"/>
      <c r="D1993"/>
      <c r="E1993"/>
      <c r="F1993"/>
    </row>
    <row r="1994" spans="3:6" x14ac:dyDescent="0.3">
      <c r="C1994"/>
      <c r="D1994"/>
      <c r="E1994"/>
      <c r="F1994"/>
    </row>
    <row r="1995" spans="3:6" x14ac:dyDescent="0.3">
      <c r="C1995"/>
      <c r="D1995"/>
      <c r="E1995"/>
      <c r="F1995"/>
    </row>
    <row r="1996" spans="3:6" x14ac:dyDescent="0.3">
      <c r="C1996"/>
      <c r="D1996"/>
      <c r="E1996"/>
      <c r="F1996"/>
    </row>
    <row r="1997" spans="3:6" x14ac:dyDescent="0.3">
      <c r="C1997"/>
      <c r="D1997"/>
      <c r="E1997"/>
      <c r="F1997"/>
    </row>
    <row r="1998" spans="3:6" x14ac:dyDescent="0.3">
      <c r="C1998"/>
      <c r="D1998"/>
      <c r="E1998"/>
      <c r="F1998"/>
    </row>
    <row r="1999" spans="3:6" x14ac:dyDescent="0.3">
      <c r="C1999"/>
      <c r="D1999"/>
      <c r="E1999"/>
      <c r="F1999"/>
    </row>
    <row r="2000" spans="3:6" x14ac:dyDescent="0.3">
      <c r="C2000"/>
      <c r="D2000"/>
      <c r="E2000"/>
      <c r="F2000"/>
    </row>
    <row r="2001" spans="3:6" x14ac:dyDescent="0.3">
      <c r="C2001"/>
      <c r="D2001"/>
      <c r="E2001"/>
      <c r="F2001"/>
    </row>
    <row r="2002" spans="3:6" x14ac:dyDescent="0.3">
      <c r="C2002"/>
      <c r="D2002"/>
      <c r="E2002"/>
      <c r="F2002"/>
    </row>
    <row r="2003" spans="3:6" x14ac:dyDescent="0.3">
      <c r="C2003"/>
      <c r="D2003"/>
      <c r="E2003"/>
      <c r="F2003"/>
    </row>
    <row r="2004" spans="3:6" x14ac:dyDescent="0.3">
      <c r="C2004"/>
      <c r="D2004"/>
      <c r="E2004"/>
      <c r="F2004"/>
    </row>
    <row r="2005" spans="3:6" x14ac:dyDescent="0.3">
      <c r="C2005"/>
      <c r="D2005"/>
      <c r="E2005"/>
      <c r="F2005"/>
    </row>
    <row r="2006" spans="3:6" x14ac:dyDescent="0.3">
      <c r="C2006"/>
      <c r="D2006"/>
      <c r="E2006"/>
      <c r="F2006"/>
    </row>
    <row r="2007" spans="3:6" x14ac:dyDescent="0.3">
      <c r="C2007"/>
      <c r="D2007"/>
      <c r="E2007"/>
      <c r="F2007"/>
    </row>
    <row r="2008" spans="3:6" x14ac:dyDescent="0.3">
      <c r="C2008"/>
      <c r="D2008"/>
      <c r="E2008"/>
      <c r="F2008"/>
    </row>
    <row r="2009" spans="3:6" x14ac:dyDescent="0.3">
      <c r="C2009"/>
      <c r="D2009"/>
      <c r="E2009"/>
      <c r="F2009"/>
    </row>
    <row r="2010" spans="3:6" x14ac:dyDescent="0.3">
      <c r="C2010"/>
      <c r="D2010"/>
      <c r="E2010"/>
      <c r="F2010"/>
    </row>
    <row r="2011" spans="3:6" x14ac:dyDescent="0.3">
      <c r="C2011"/>
      <c r="D2011"/>
      <c r="E2011"/>
      <c r="F2011"/>
    </row>
    <row r="2012" spans="3:6" x14ac:dyDescent="0.3">
      <c r="C2012"/>
      <c r="D2012"/>
      <c r="E2012"/>
      <c r="F2012"/>
    </row>
    <row r="2013" spans="3:6" x14ac:dyDescent="0.3">
      <c r="C2013"/>
      <c r="D2013"/>
      <c r="E2013"/>
      <c r="F2013"/>
    </row>
    <row r="2014" spans="3:6" x14ac:dyDescent="0.3">
      <c r="C2014"/>
      <c r="D2014"/>
      <c r="E2014"/>
      <c r="F2014"/>
    </row>
    <row r="2015" spans="3:6" x14ac:dyDescent="0.3">
      <c r="C2015"/>
      <c r="D2015"/>
      <c r="E2015"/>
      <c r="F2015"/>
    </row>
    <row r="2016" spans="3:6" x14ac:dyDescent="0.3">
      <c r="C2016"/>
      <c r="D2016"/>
      <c r="E2016"/>
      <c r="F2016"/>
    </row>
    <row r="2017" spans="3:6" x14ac:dyDescent="0.3">
      <c r="C2017"/>
      <c r="D2017"/>
      <c r="E2017"/>
      <c r="F2017"/>
    </row>
    <row r="2018" spans="3:6" x14ac:dyDescent="0.3">
      <c r="C2018"/>
      <c r="D2018"/>
      <c r="E2018"/>
      <c r="F2018"/>
    </row>
    <row r="2019" spans="3:6" x14ac:dyDescent="0.3">
      <c r="C2019"/>
      <c r="D2019"/>
      <c r="E2019"/>
      <c r="F2019"/>
    </row>
    <row r="2020" spans="3:6" x14ac:dyDescent="0.3">
      <c r="C2020"/>
      <c r="D2020"/>
      <c r="E2020"/>
      <c r="F2020"/>
    </row>
    <row r="2021" spans="3:6" x14ac:dyDescent="0.3">
      <c r="C2021"/>
      <c r="D2021"/>
      <c r="E2021"/>
      <c r="F2021"/>
    </row>
    <row r="2022" spans="3:6" x14ac:dyDescent="0.3">
      <c r="C2022"/>
      <c r="D2022"/>
      <c r="E2022"/>
      <c r="F2022"/>
    </row>
    <row r="2023" spans="3:6" x14ac:dyDescent="0.3">
      <c r="C2023"/>
      <c r="D2023"/>
      <c r="E2023"/>
      <c r="F2023"/>
    </row>
    <row r="2024" spans="3:6" x14ac:dyDescent="0.3">
      <c r="C2024"/>
      <c r="D2024"/>
      <c r="E2024"/>
      <c r="F2024"/>
    </row>
    <row r="2025" spans="3:6" x14ac:dyDescent="0.3">
      <c r="C2025"/>
      <c r="D2025"/>
      <c r="E2025"/>
      <c r="F2025"/>
    </row>
    <row r="2026" spans="3:6" x14ac:dyDescent="0.3">
      <c r="C2026"/>
      <c r="D2026"/>
      <c r="E2026"/>
      <c r="F2026"/>
    </row>
    <row r="2027" spans="3:6" x14ac:dyDescent="0.3">
      <c r="C2027"/>
      <c r="D2027"/>
      <c r="E2027"/>
      <c r="F2027"/>
    </row>
    <row r="2028" spans="3:6" x14ac:dyDescent="0.3">
      <c r="C2028"/>
      <c r="D2028"/>
      <c r="E2028"/>
      <c r="F2028"/>
    </row>
    <row r="2029" spans="3:6" x14ac:dyDescent="0.3">
      <c r="C2029"/>
      <c r="D2029"/>
      <c r="E2029"/>
      <c r="F2029"/>
    </row>
    <row r="2030" spans="3:6" x14ac:dyDescent="0.3">
      <c r="C2030"/>
      <c r="D2030"/>
      <c r="E2030"/>
      <c r="F2030"/>
    </row>
    <row r="2031" spans="3:6" x14ac:dyDescent="0.3">
      <c r="C2031"/>
      <c r="D2031"/>
      <c r="E2031"/>
      <c r="F2031"/>
    </row>
    <row r="2032" spans="3:6" x14ac:dyDescent="0.3">
      <c r="C2032"/>
      <c r="D2032"/>
      <c r="E2032"/>
      <c r="F2032"/>
    </row>
    <row r="2033" spans="3:6" x14ac:dyDescent="0.3">
      <c r="C2033"/>
      <c r="D2033"/>
      <c r="E2033"/>
      <c r="F2033"/>
    </row>
    <row r="2034" spans="3:6" x14ac:dyDescent="0.3">
      <c r="C2034"/>
      <c r="D2034"/>
      <c r="E2034"/>
      <c r="F2034"/>
    </row>
    <row r="2035" spans="3:6" x14ac:dyDescent="0.3">
      <c r="C2035"/>
      <c r="D2035"/>
      <c r="E2035"/>
      <c r="F2035"/>
    </row>
    <row r="2036" spans="3:6" x14ac:dyDescent="0.3">
      <c r="C2036"/>
      <c r="D2036"/>
      <c r="E2036"/>
      <c r="F2036"/>
    </row>
    <row r="2037" spans="3:6" x14ac:dyDescent="0.3">
      <c r="C2037"/>
      <c r="D2037"/>
      <c r="E2037"/>
      <c r="F2037"/>
    </row>
    <row r="2038" spans="3:6" x14ac:dyDescent="0.3">
      <c r="C2038"/>
      <c r="D2038"/>
      <c r="E2038"/>
      <c r="F2038"/>
    </row>
    <row r="2039" spans="3:6" x14ac:dyDescent="0.3">
      <c r="C2039"/>
      <c r="D2039"/>
      <c r="E2039"/>
      <c r="F2039"/>
    </row>
    <row r="2040" spans="3:6" x14ac:dyDescent="0.3">
      <c r="C2040"/>
      <c r="D2040"/>
      <c r="E2040"/>
      <c r="F2040"/>
    </row>
    <row r="2041" spans="3:6" x14ac:dyDescent="0.3">
      <c r="C2041"/>
      <c r="D2041"/>
      <c r="E2041"/>
      <c r="F2041"/>
    </row>
    <row r="2042" spans="3:6" x14ac:dyDescent="0.3">
      <c r="C2042"/>
      <c r="D2042"/>
      <c r="E2042"/>
      <c r="F2042"/>
    </row>
    <row r="2043" spans="3:6" x14ac:dyDescent="0.3">
      <c r="C2043"/>
      <c r="D2043"/>
      <c r="E2043"/>
      <c r="F2043"/>
    </row>
    <row r="2044" spans="3:6" x14ac:dyDescent="0.3">
      <c r="C2044"/>
      <c r="D2044"/>
      <c r="E2044"/>
      <c r="F2044"/>
    </row>
    <row r="2045" spans="3:6" x14ac:dyDescent="0.3">
      <c r="C2045"/>
      <c r="D2045"/>
      <c r="E2045"/>
      <c r="F2045"/>
    </row>
    <row r="2046" spans="3:6" x14ac:dyDescent="0.3">
      <c r="C2046"/>
      <c r="D2046"/>
      <c r="E2046"/>
      <c r="F2046"/>
    </row>
    <row r="2047" spans="3:6" x14ac:dyDescent="0.3">
      <c r="C2047"/>
      <c r="D2047"/>
      <c r="E2047"/>
      <c r="F2047"/>
    </row>
    <row r="2048" spans="3:6" x14ac:dyDescent="0.3">
      <c r="C2048"/>
      <c r="D2048"/>
      <c r="E2048"/>
      <c r="F2048"/>
    </row>
    <row r="2049" spans="3:6" x14ac:dyDescent="0.3">
      <c r="C2049"/>
      <c r="D2049"/>
      <c r="E2049"/>
      <c r="F2049"/>
    </row>
    <row r="2050" spans="3:6" x14ac:dyDescent="0.3">
      <c r="C2050"/>
      <c r="D2050"/>
      <c r="E2050"/>
      <c r="F2050"/>
    </row>
    <row r="2051" spans="3:6" x14ac:dyDescent="0.3">
      <c r="C2051"/>
      <c r="D2051"/>
      <c r="E2051"/>
      <c r="F2051"/>
    </row>
    <row r="2052" spans="3:6" x14ac:dyDescent="0.3">
      <c r="C2052"/>
      <c r="D2052"/>
      <c r="E2052"/>
      <c r="F2052"/>
    </row>
    <row r="2053" spans="3:6" x14ac:dyDescent="0.3">
      <c r="C2053"/>
      <c r="D2053"/>
      <c r="E2053"/>
      <c r="F2053"/>
    </row>
    <row r="2054" spans="3:6" x14ac:dyDescent="0.3">
      <c r="C2054"/>
      <c r="D2054"/>
      <c r="E2054"/>
      <c r="F2054"/>
    </row>
    <row r="2055" spans="3:6" x14ac:dyDescent="0.3">
      <c r="C2055"/>
      <c r="D2055"/>
      <c r="E2055"/>
      <c r="F2055"/>
    </row>
    <row r="2056" spans="3:6" x14ac:dyDescent="0.3">
      <c r="C2056"/>
      <c r="D2056"/>
      <c r="E2056"/>
      <c r="F2056"/>
    </row>
    <row r="2057" spans="3:6" x14ac:dyDescent="0.3">
      <c r="C2057"/>
      <c r="D2057"/>
      <c r="E2057"/>
      <c r="F2057"/>
    </row>
    <row r="2058" spans="3:6" x14ac:dyDescent="0.3">
      <c r="C2058"/>
      <c r="D2058"/>
      <c r="E2058"/>
      <c r="F2058"/>
    </row>
    <row r="2059" spans="3:6" x14ac:dyDescent="0.3">
      <c r="C2059"/>
      <c r="D2059"/>
      <c r="E2059"/>
      <c r="F2059"/>
    </row>
    <row r="2060" spans="3:6" x14ac:dyDescent="0.3">
      <c r="C2060"/>
      <c r="D2060"/>
      <c r="E2060"/>
      <c r="F2060"/>
    </row>
    <row r="2061" spans="3:6" x14ac:dyDescent="0.3">
      <c r="C2061"/>
      <c r="D2061"/>
      <c r="E2061"/>
      <c r="F2061"/>
    </row>
    <row r="2062" spans="3:6" x14ac:dyDescent="0.3">
      <c r="C2062"/>
      <c r="D2062"/>
      <c r="E2062"/>
      <c r="F2062"/>
    </row>
    <row r="2063" spans="3:6" x14ac:dyDescent="0.3">
      <c r="C2063"/>
      <c r="D2063"/>
      <c r="E2063"/>
      <c r="F2063"/>
    </row>
    <row r="2064" spans="3:6" x14ac:dyDescent="0.3">
      <c r="C2064"/>
      <c r="D2064"/>
      <c r="E2064"/>
      <c r="F2064"/>
    </row>
    <row r="2065" spans="3:6" x14ac:dyDescent="0.3">
      <c r="C2065"/>
      <c r="D2065"/>
      <c r="E2065"/>
      <c r="F2065"/>
    </row>
    <row r="2066" spans="3:6" x14ac:dyDescent="0.3">
      <c r="C2066"/>
      <c r="D2066"/>
      <c r="E2066"/>
      <c r="F2066"/>
    </row>
    <row r="2067" spans="3:6" x14ac:dyDescent="0.3">
      <c r="C2067"/>
      <c r="D2067"/>
      <c r="E2067"/>
      <c r="F2067"/>
    </row>
    <row r="2068" spans="3:6" x14ac:dyDescent="0.3">
      <c r="C2068"/>
      <c r="D2068"/>
      <c r="E2068"/>
      <c r="F2068"/>
    </row>
    <row r="2069" spans="3:6" x14ac:dyDescent="0.3">
      <c r="C2069"/>
      <c r="D2069"/>
      <c r="E2069"/>
      <c r="F2069"/>
    </row>
    <row r="2070" spans="3:6" x14ac:dyDescent="0.3">
      <c r="C2070"/>
      <c r="D2070"/>
      <c r="E2070"/>
      <c r="F2070"/>
    </row>
    <row r="2071" spans="3:6" x14ac:dyDescent="0.3">
      <c r="C2071"/>
      <c r="D2071"/>
      <c r="E2071"/>
      <c r="F2071"/>
    </row>
    <row r="2072" spans="3:6" x14ac:dyDescent="0.3">
      <c r="C2072"/>
      <c r="D2072"/>
      <c r="E2072"/>
      <c r="F2072"/>
    </row>
    <row r="2073" spans="3:6" x14ac:dyDescent="0.3">
      <c r="C2073"/>
      <c r="D2073"/>
      <c r="E2073"/>
      <c r="F2073"/>
    </row>
    <row r="2074" spans="3:6" x14ac:dyDescent="0.3">
      <c r="C2074"/>
      <c r="D2074"/>
      <c r="E2074"/>
      <c r="F2074"/>
    </row>
    <row r="2075" spans="3:6" x14ac:dyDescent="0.3">
      <c r="C2075"/>
      <c r="D2075"/>
      <c r="E2075"/>
      <c r="F2075"/>
    </row>
    <row r="2076" spans="3:6" x14ac:dyDescent="0.3">
      <c r="C2076"/>
      <c r="D2076"/>
      <c r="E2076"/>
      <c r="F2076"/>
    </row>
    <row r="2077" spans="3:6" x14ac:dyDescent="0.3">
      <c r="C2077"/>
      <c r="D2077"/>
      <c r="E2077"/>
      <c r="F2077"/>
    </row>
    <row r="2078" spans="3:6" x14ac:dyDescent="0.3">
      <c r="C2078"/>
      <c r="D2078"/>
      <c r="E2078"/>
      <c r="F2078"/>
    </row>
    <row r="2079" spans="3:6" x14ac:dyDescent="0.3">
      <c r="C2079"/>
      <c r="D2079"/>
      <c r="E2079"/>
      <c r="F2079"/>
    </row>
    <row r="2080" spans="3:6" x14ac:dyDescent="0.3">
      <c r="C2080"/>
      <c r="D2080"/>
      <c r="E2080"/>
      <c r="F2080"/>
    </row>
    <row r="2081" spans="3:6" x14ac:dyDescent="0.3">
      <c r="C2081"/>
      <c r="D2081"/>
      <c r="E2081"/>
      <c r="F2081"/>
    </row>
    <row r="2082" spans="3:6" x14ac:dyDescent="0.3">
      <c r="C2082"/>
      <c r="D2082"/>
      <c r="E2082"/>
      <c r="F2082"/>
    </row>
    <row r="2083" spans="3:6" x14ac:dyDescent="0.3">
      <c r="C2083"/>
      <c r="D2083"/>
      <c r="E2083"/>
      <c r="F2083"/>
    </row>
    <row r="2084" spans="3:6" x14ac:dyDescent="0.3">
      <c r="C2084"/>
      <c r="D2084"/>
      <c r="E2084"/>
      <c r="F2084"/>
    </row>
    <row r="2085" spans="3:6" x14ac:dyDescent="0.3">
      <c r="C2085"/>
      <c r="D2085"/>
      <c r="E2085"/>
      <c r="F2085"/>
    </row>
    <row r="2086" spans="3:6" x14ac:dyDescent="0.3">
      <c r="C2086"/>
      <c r="D2086"/>
      <c r="E2086"/>
      <c r="F2086"/>
    </row>
    <row r="2087" spans="3:6" x14ac:dyDescent="0.3">
      <c r="C2087"/>
      <c r="D2087"/>
      <c r="E2087"/>
      <c r="F2087"/>
    </row>
    <row r="2088" spans="3:6" x14ac:dyDescent="0.3">
      <c r="C2088"/>
      <c r="D2088"/>
      <c r="E2088"/>
      <c r="F2088"/>
    </row>
    <row r="2089" spans="3:6" x14ac:dyDescent="0.3">
      <c r="C2089"/>
      <c r="D2089"/>
      <c r="E2089"/>
      <c r="F2089"/>
    </row>
    <row r="2090" spans="3:6" x14ac:dyDescent="0.3">
      <c r="C2090"/>
      <c r="D2090"/>
      <c r="E2090"/>
      <c r="F2090"/>
    </row>
    <row r="2091" spans="3:6" x14ac:dyDescent="0.3">
      <c r="C2091"/>
      <c r="D2091"/>
      <c r="E2091"/>
      <c r="F2091"/>
    </row>
    <row r="2092" spans="3:6" x14ac:dyDescent="0.3">
      <c r="C2092"/>
      <c r="D2092"/>
      <c r="E2092"/>
      <c r="F2092"/>
    </row>
    <row r="2093" spans="3:6" x14ac:dyDescent="0.3">
      <c r="C2093"/>
      <c r="D2093"/>
      <c r="E2093"/>
      <c r="F2093"/>
    </row>
    <row r="2094" spans="3:6" x14ac:dyDescent="0.3">
      <c r="C2094"/>
      <c r="D2094"/>
      <c r="E2094"/>
      <c r="F2094"/>
    </row>
    <row r="2095" spans="3:6" x14ac:dyDescent="0.3">
      <c r="C2095"/>
      <c r="D2095"/>
      <c r="E2095"/>
      <c r="F2095"/>
    </row>
    <row r="2096" spans="3:6" x14ac:dyDescent="0.3">
      <c r="C2096"/>
      <c r="D2096"/>
      <c r="E2096"/>
      <c r="F2096"/>
    </row>
    <row r="2097" spans="3:6" x14ac:dyDescent="0.3">
      <c r="C2097"/>
      <c r="D2097"/>
      <c r="E2097"/>
      <c r="F2097"/>
    </row>
    <row r="2098" spans="3:6" x14ac:dyDescent="0.3">
      <c r="C2098"/>
      <c r="D2098"/>
      <c r="E2098"/>
      <c r="F2098"/>
    </row>
    <row r="2099" spans="3:6" x14ac:dyDescent="0.3">
      <c r="C2099"/>
      <c r="D2099"/>
      <c r="E2099"/>
      <c r="F2099"/>
    </row>
    <row r="2100" spans="3:6" x14ac:dyDescent="0.3">
      <c r="C2100"/>
      <c r="D2100"/>
      <c r="E2100"/>
      <c r="F2100"/>
    </row>
    <row r="2101" spans="3:6" x14ac:dyDescent="0.3">
      <c r="C2101"/>
      <c r="D2101"/>
      <c r="E2101"/>
      <c r="F2101"/>
    </row>
    <row r="2102" spans="3:6" x14ac:dyDescent="0.3">
      <c r="C2102"/>
      <c r="D2102"/>
      <c r="E2102"/>
      <c r="F2102"/>
    </row>
    <row r="2103" spans="3:6" x14ac:dyDescent="0.3">
      <c r="C2103"/>
      <c r="D2103"/>
      <c r="E2103"/>
      <c r="F2103"/>
    </row>
    <row r="2104" spans="3:6" x14ac:dyDescent="0.3">
      <c r="C2104"/>
      <c r="D2104"/>
      <c r="E2104"/>
      <c r="F2104"/>
    </row>
    <row r="2105" spans="3:6" x14ac:dyDescent="0.3">
      <c r="C2105"/>
      <c r="D2105"/>
      <c r="E2105"/>
      <c r="F2105"/>
    </row>
    <row r="2106" spans="3:6" x14ac:dyDescent="0.3">
      <c r="C2106"/>
      <c r="D2106"/>
      <c r="E2106"/>
      <c r="F2106"/>
    </row>
    <row r="2107" spans="3:6" x14ac:dyDescent="0.3">
      <c r="C2107"/>
      <c r="D2107"/>
      <c r="E2107"/>
      <c r="F2107"/>
    </row>
    <row r="2108" spans="3:6" x14ac:dyDescent="0.3">
      <c r="C2108"/>
      <c r="D2108"/>
      <c r="E2108"/>
      <c r="F2108"/>
    </row>
    <row r="2109" spans="3:6" x14ac:dyDescent="0.3">
      <c r="C2109"/>
      <c r="D2109"/>
      <c r="E2109"/>
      <c r="F2109"/>
    </row>
    <row r="2110" spans="3:6" x14ac:dyDescent="0.3">
      <c r="C2110"/>
      <c r="D2110"/>
      <c r="E2110"/>
      <c r="F2110"/>
    </row>
    <row r="2111" spans="3:6" x14ac:dyDescent="0.3">
      <c r="C2111"/>
      <c r="D2111"/>
      <c r="E2111"/>
      <c r="F2111"/>
    </row>
    <row r="2112" spans="3:6" x14ac:dyDescent="0.3">
      <c r="C2112"/>
      <c r="D2112"/>
      <c r="E2112"/>
      <c r="F2112"/>
    </row>
    <row r="2113" spans="3:6" x14ac:dyDescent="0.3">
      <c r="C2113"/>
      <c r="D2113"/>
      <c r="E2113"/>
      <c r="F2113"/>
    </row>
    <row r="2114" spans="3:6" x14ac:dyDescent="0.3">
      <c r="C2114"/>
      <c r="D2114"/>
      <c r="E2114"/>
      <c r="F2114"/>
    </row>
    <row r="2115" spans="3:6" x14ac:dyDescent="0.3">
      <c r="C2115"/>
      <c r="D2115"/>
      <c r="E2115"/>
      <c r="F2115"/>
    </row>
    <row r="2116" spans="3:6" x14ac:dyDescent="0.3">
      <c r="C2116"/>
      <c r="D2116"/>
      <c r="E2116"/>
      <c r="F2116"/>
    </row>
    <row r="2117" spans="3:6" x14ac:dyDescent="0.3">
      <c r="C2117"/>
      <c r="D2117"/>
      <c r="E2117"/>
      <c r="F2117"/>
    </row>
    <row r="2118" spans="3:6" x14ac:dyDescent="0.3">
      <c r="C2118"/>
      <c r="D2118"/>
      <c r="E2118"/>
      <c r="F2118"/>
    </row>
    <row r="2119" spans="3:6" x14ac:dyDescent="0.3">
      <c r="C2119"/>
      <c r="D2119"/>
      <c r="E2119"/>
      <c r="F2119"/>
    </row>
    <row r="2120" spans="3:6" x14ac:dyDescent="0.3">
      <c r="C2120"/>
      <c r="D2120"/>
      <c r="E2120"/>
      <c r="F2120"/>
    </row>
    <row r="2121" spans="3:6" x14ac:dyDescent="0.3">
      <c r="C2121"/>
      <c r="D2121"/>
      <c r="E2121"/>
      <c r="F2121"/>
    </row>
    <row r="2122" spans="3:6" x14ac:dyDescent="0.3">
      <c r="C2122"/>
      <c r="D2122"/>
      <c r="E2122"/>
      <c r="F2122"/>
    </row>
    <row r="2123" spans="3:6" x14ac:dyDescent="0.3">
      <c r="C2123"/>
      <c r="D2123"/>
      <c r="E2123"/>
      <c r="F2123"/>
    </row>
    <row r="2124" spans="3:6" x14ac:dyDescent="0.3">
      <c r="C2124"/>
      <c r="D2124"/>
      <c r="E2124"/>
      <c r="F2124"/>
    </row>
    <row r="2125" spans="3:6" x14ac:dyDescent="0.3">
      <c r="C2125"/>
      <c r="D2125"/>
      <c r="E2125"/>
      <c r="F2125"/>
    </row>
    <row r="2126" spans="3:6" x14ac:dyDescent="0.3">
      <c r="C2126"/>
      <c r="D2126"/>
      <c r="E2126"/>
      <c r="F2126"/>
    </row>
    <row r="2127" spans="3:6" x14ac:dyDescent="0.3">
      <c r="C2127"/>
      <c r="D2127"/>
      <c r="E2127"/>
      <c r="F2127"/>
    </row>
    <row r="2128" spans="3:6" x14ac:dyDescent="0.3">
      <c r="C2128"/>
      <c r="D2128"/>
      <c r="E2128"/>
      <c r="F2128"/>
    </row>
    <row r="2129" spans="3:6" x14ac:dyDescent="0.3">
      <c r="C2129"/>
      <c r="D2129"/>
      <c r="E2129"/>
      <c r="F2129"/>
    </row>
    <row r="2130" spans="3:6" x14ac:dyDescent="0.3">
      <c r="C2130"/>
      <c r="D2130"/>
      <c r="E2130"/>
      <c r="F2130"/>
    </row>
    <row r="2131" spans="3:6" x14ac:dyDescent="0.3">
      <c r="C2131"/>
      <c r="D2131"/>
      <c r="E2131"/>
      <c r="F2131"/>
    </row>
    <row r="2132" spans="3:6" x14ac:dyDescent="0.3">
      <c r="C2132"/>
      <c r="D2132"/>
      <c r="E2132"/>
      <c r="F2132"/>
    </row>
    <row r="2133" spans="3:6" x14ac:dyDescent="0.3">
      <c r="C2133"/>
      <c r="D2133"/>
      <c r="E2133"/>
      <c r="F2133"/>
    </row>
    <row r="2134" spans="3:6" x14ac:dyDescent="0.3">
      <c r="C2134"/>
      <c r="D2134"/>
      <c r="E2134"/>
      <c r="F2134"/>
    </row>
    <row r="2135" spans="3:6" x14ac:dyDescent="0.3">
      <c r="C2135"/>
      <c r="D2135"/>
      <c r="E2135"/>
      <c r="F2135"/>
    </row>
    <row r="2136" spans="3:6" x14ac:dyDescent="0.3">
      <c r="C2136"/>
      <c r="D2136"/>
      <c r="E2136"/>
      <c r="F2136"/>
    </row>
    <row r="2137" spans="3:6" x14ac:dyDescent="0.3">
      <c r="C2137"/>
      <c r="D2137"/>
      <c r="E2137"/>
      <c r="F2137"/>
    </row>
    <row r="2138" spans="3:6" x14ac:dyDescent="0.3">
      <c r="C2138"/>
      <c r="D2138"/>
      <c r="E2138"/>
      <c r="F2138"/>
    </row>
    <row r="2139" spans="3:6" x14ac:dyDescent="0.3">
      <c r="C2139"/>
      <c r="D2139"/>
      <c r="E2139"/>
      <c r="F2139"/>
    </row>
    <row r="2140" spans="3:6" x14ac:dyDescent="0.3">
      <c r="C2140"/>
      <c r="D2140"/>
      <c r="E2140"/>
      <c r="F2140"/>
    </row>
    <row r="2141" spans="3:6" x14ac:dyDescent="0.3">
      <c r="C2141"/>
      <c r="D2141"/>
      <c r="E2141"/>
      <c r="F2141"/>
    </row>
    <row r="2142" spans="3:6" x14ac:dyDescent="0.3">
      <c r="C2142"/>
      <c r="D2142"/>
      <c r="E2142"/>
      <c r="F2142"/>
    </row>
    <row r="2143" spans="3:6" x14ac:dyDescent="0.3">
      <c r="C2143"/>
      <c r="D2143"/>
      <c r="E2143"/>
      <c r="F2143"/>
    </row>
    <row r="2144" spans="3:6" x14ac:dyDescent="0.3">
      <c r="C2144"/>
      <c r="D2144"/>
      <c r="E2144"/>
      <c r="F2144"/>
    </row>
    <row r="2145" spans="3:6" x14ac:dyDescent="0.3">
      <c r="C2145"/>
      <c r="D2145"/>
      <c r="E2145"/>
      <c r="F2145"/>
    </row>
    <row r="2146" spans="3:6" x14ac:dyDescent="0.3">
      <c r="C2146"/>
      <c r="D2146"/>
      <c r="E2146"/>
      <c r="F2146"/>
    </row>
    <row r="2147" spans="3:6" x14ac:dyDescent="0.3">
      <c r="C2147"/>
      <c r="D2147"/>
      <c r="E2147"/>
      <c r="F2147"/>
    </row>
    <row r="2148" spans="3:6" x14ac:dyDescent="0.3">
      <c r="C2148"/>
      <c r="D2148"/>
      <c r="E2148"/>
      <c r="F2148"/>
    </row>
    <row r="2149" spans="3:6" x14ac:dyDescent="0.3">
      <c r="C2149"/>
      <c r="D2149"/>
      <c r="E2149"/>
      <c r="F2149"/>
    </row>
    <row r="2150" spans="3:6" x14ac:dyDescent="0.3">
      <c r="C2150"/>
      <c r="D2150"/>
      <c r="E2150"/>
      <c r="F2150"/>
    </row>
    <row r="2151" spans="3:6" x14ac:dyDescent="0.3">
      <c r="C2151"/>
      <c r="D2151"/>
      <c r="E2151"/>
      <c r="F2151"/>
    </row>
    <row r="2152" spans="3:6" x14ac:dyDescent="0.3">
      <c r="C2152"/>
      <c r="D2152"/>
      <c r="E2152"/>
      <c r="F2152"/>
    </row>
    <row r="2153" spans="3:6" x14ac:dyDescent="0.3">
      <c r="C2153"/>
      <c r="D2153"/>
      <c r="E2153"/>
      <c r="F2153"/>
    </row>
    <row r="2154" spans="3:6" x14ac:dyDescent="0.3">
      <c r="C2154"/>
      <c r="D2154"/>
      <c r="E2154"/>
      <c r="F2154"/>
    </row>
    <row r="2155" spans="3:6" x14ac:dyDescent="0.3">
      <c r="C2155"/>
      <c r="D2155"/>
      <c r="E2155"/>
      <c r="F2155"/>
    </row>
    <row r="2156" spans="3:6" x14ac:dyDescent="0.3">
      <c r="C2156"/>
      <c r="D2156"/>
      <c r="E2156"/>
      <c r="F2156"/>
    </row>
    <row r="2157" spans="3:6" x14ac:dyDescent="0.3">
      <c r="C2157"/>
      <c r="D2157"/>
      <c r="E2157"/>
      <c r="F2157"/>
    </row>
    <row r="2158" spans="3:6" x14ac:dyDescent="0.3">
      <c r="C2158"/>
      <c r="D2158"/>
      <c r="E2158"/>
      <c r="F2158"/>
    </row>
    <row r="2159" spans="3:6" x14ac:dyDescent="0.3">
      <c r="C2159"/>
      <c r="D2159"/>
      <c r="E2159"/>
      <c r="F2159"/>
    </row>
    <row r="2160" spans="3:6" x14ac:dyDescent="0.3">
      <c r="C2160"/>
      <c r="D2160"/>
      <c r="E2160"/>
      <c r="F2160"/>
    </row>
    <row r="2161" spans="3:6" x14ac:dyDescent="0.3">
      <c r="C2161"/>
      <c r="D2161"/>
      <c r="E2161"/>
      <c r="F2161"/>
    </row>
    <row r="2162" spans="3:6" x14ac:dyDescent="0.3">
      <c r="C2162"/>
      <c r="D2162"/>
      <c r="E2162"/>
      <c r="F2162"/>
    </row>
    <row r="2163" spans="3:6" x14ac:dyDescent="0.3">
      <c r="C2163"/>
      <c r="D2163"/>
      <c r="E2163"/>
      <c r="F2163"/>
    </row>
    <row r="2164" spans="3:6" x14ac:dyDescent="0.3">
      <c r="C2164"/>
      <c r="D2164"/>
      <c r="E2164"/>
      <c r="F2164"/>
    </row>
    <row r="2165" spans="3:6" x14ac:dyDescent="0.3">
      <c r="C2165"/>
      <c r="D2165"/>
      <c r="E2165"/>
      <c r="F2165"/>
    </row>
    <row r="2166" spans="3:6" x14ac:dyDescent="0.3">
      <c r="C2166"/>
      <c r="D2166"/>
      <c r="E2166"/>
      <c r="F2166"/>
    </row>
    <row r="2167" spans="3:6" x14ac:dyDescent="0.3">
      <c r="C2167"/>
      <c r="D2167"/>
      <c r="E2167"/>
      <c r="F2167"/>
    </row>
    <row r="2168" spans="3:6" x14ac:dyDescent="0.3">
      <c r="C2168"/>
      <c r="D2168"/>
      <c r="E2168"/>
      <c r="F2168"/>
    </row>
    <row r="2169" spans="3:6" x14ac:dyDescent="0.3">
      <c r="C2169"/>
      <c r="D2169"/>
      <c r="E2169"/>
      <c r="F2169"/>
    </row>
    <row r="2170" spans="3:6" x14ac:dyDescent="0.3">
      <c r="C2170"/>
      <c r="D2170"/>
      <c r="E2170"/>
      <c r="F2170"/>
    </row>
    <row r="2171" spans="3:6" x14ac:dyDescent="0.3">
      <c r="C2171"/>
      <c r="D2171"/>
      <c r="E2171"/>
      <c r="F2171"/>
    </row>
    <row r="2172" spans="3:6" x14ac:dyDescent="0.3">
      <c r="C2172"/>
      <c r="D2172"/>
      <c r="E2172"/>
      <c r="F2172"/>
    </row>
    <row r="2173" spans="3:6" x14ac:dyDescent="0.3">
      <c r="C2173"/>
      <c r="D2173"/>
      <c r="E2173"/>
      <c r="F2173"/>
    </row>
    <row r="2174" spans="3:6" x14ac:dyDescent="0.3">
      <c r="C2174"/>
      <c r="D2174"/>
      <c r="E2174"/>
      <c r="F2174"/>
    </row>
    <row r="2175" spans="3:6" x14ac:dyDescent="0.3">
      <c r="C2175"/>
      <c r="D2175"/>
      <c r="E2175"/>
      <c r="F2175"/>
    </row>
    <row r="2176" spans="3:6" x14ac:dyDescent="0.3">
      <c r="C2176"/>
      <c r="D2176"/>
      <c r="E2176"/>
      <c r="F2176"/>
    </row>
    <row r="2177" spans="3:6" x14ac:dyDescent="0.3">
      <c r="C2177"/>
      <c r="D2177"/>
      <c r="E2177"/>
      <c r="F2177"/>
    </row>
    <row r="2178" spans="3:6" x14ac:dyDescent="0.3">
      <c r="C2178"/>
      <c r="D2178"/>
      <c r="E2178"/>
      <c r="F2178"/>
    </row>
    <row r="2179" spans="3:6" x14ac:dyDescent="0.3">
      <c r="C2179"/>
      <c r="D2179"/>
      <c r="E2179"/>
      <c r="F2179"/>
    </row>
    <row r="2180" spans="3:6" x14ac:dyDescent="0.3">
      <c r="C2180"/>
      <c r="D2180"/>
      <c r="E2180"/>
      <c r="F2180"/>
    </row>
    <row r="2181" spans="3:6" x14ac:dyDescent="0.3">
      <c r="C2181"/>
      <c r="D2181"/>
      <c r="E2181"/>
      <c r="F2181"/>
    </row>
    <row r="2182" spans="3:6" x14ac:dyDescent="0.3">
      <c r="C2182"/>
      <c r="D2182"/>
      <c r="E2182"/>
      <c r="F2182"/>
    </row>
    <row r="2183" spans="3:6" x14ac:dyDescent="0.3">
      <c r="C2183"/>
      <c r="D2183"/>
      <c r="E2183"/>
      <c r="F2183"/>
    </row>
    <row r="2184" spans="3:6" x14ac:dyDescent="0.3">
      <c r="C2184"/>
      <c r="D2184"/>
      <c r="E2184"/>
      <c r="F2184"/>
    </row>
    <row r="2185" spans="3:6" x14ac:dyDescent="0.3">
      <c r="C2185"/>
      <c r="D2185"/>
      <c r="E2185"/>
      <c r="F2185"/>
    </row>
    <row r="2186" spans="3:6" x14ac:dyDescent="0.3">
      <c r="C2186"/>
      <c r="D2186"/>
      <c r="E2186"/>
      <c r="F2186"/>
    </row>
    <row r="2187" spans="3:6" x14ac:dyDescent="0.3">
      <c r="C2187"/>
      <c r="D2187"/>
      <c r="E2187"/>
      <c r="F2187"/>
    </row>
    <row r="2188" spans="3:6" x14ac:dyDescent="0.3">
      <c r="C2188"/>
      <c r="D2188"/>
      <c r="E2188"/>
      <c r="F2188"/>
    </row>
    <row r="2189" spans="3:6" x14ac:dyDescent="0.3">
      <c r="C2189"/>
      <c r="D2189"/>
      <c r="E2189"/>
      <c r="F2189"/>
    </row>
    <row r="2190" spans="3:6" x14ac:dyDescent="0.3">
      <c r="C2190"/>
      <c r="D2190"/>
      <c r="E2190"/>
      <c r="F2190"/>
    </row>
    <row r="2191" spans="3:6" x14ac:dyDescent="0.3">
      <c r="C2191"/>
      <c r="D2191"/>
      <c r="E2191"/>
      <c r="F2191"/>
    </row>
    <row r="2192" spans="3:6" x14ac:dyDescent="0.3">
      <c r="C2192"/>
      <c r="D2192"/>
      <c r="E2192"/>
      <c r="F2192"/>
    </row>
    <row r="2193" spans="3:6" x14ac:dyDescent="0.3">
      <c r="C2193"/>
      <c r="D2193"/>
      <c r="E2193"/>
      <c r="F2193"/>
    </row>
    <row r="2194" spans="3:6" x14ac:dyDescent="0.3">
      <c r="C2194"/>
      <c r="D2194"/>
      <c r="E2194"/>
      <c r="F2194"/>
    </row>
    <row r="2195" spans="3:6" x14ac:dyDescent="0.3">
      <c r="C2195"/>
      <c r="D2195"/>
      <c r="E2195"/>
      <c r="F2195"/>
    </row>
    <row r="2196" spans="3:6" x14ac:dyDescent="0.3">
      <c r="C2196"/>
      <c r="D2196"/>
      <c r="E2196"/>
      <c r="F2196"/>
    </row>
    <row r="2197" spans="3:6" x14ac:dyDescent="0.3">
      <c r="C2197"/>
      <c r="D2197"/>
      <c r="E2197"/>
      <c r="F2197"/>
    </row>
    <row r="2198" spans="3:6" x14ac:dyDescent="0.3">
      <c r="C2198"/>
      <c r="D2198"/>
      <c r="E2198"/>
      <c r="F2198"/>
    </row>
    <row r="2199" spans="3:6" x14ac:dyDescent="0.3">
      <c r="C2199"/>
      <c r="D2199"/>
      <c r="E2199"/>
      <c r="F2199"/>
    </row>
    <row r="2200" spans="3:6" x14ac:dyDescent="0.3">
      <c r="C2200"/>
      <c r="D2200"/>
      <c r="E2200"/>
      <c r="F2200"/>
    </row>
    <row r="2201" spans="3:6" x14ac:dyDescent="0.3">
      <c r="C2201"/>
      <c r="D2201"/>
      <c r="E2201"/>
      <c r="F2201"/>
    </row>
    <row r="2202" spans="3:6" x14ac:dyDescent="0.3">
      <c r="C2202"/>
      <c r="D2202"/>
      <c r="E2202"/>
      <c r="F2202"/>
    </row>
    <row r="2203" spans="3:6" x14ac:dyDescent="0.3">
      <c r="C2203"/>
      <c r="D2203"/>
      <c r="E2203"/>
      <c r="F2203"/>
    </row>
    <row r="2204" spans="3:6" x14ac:dyDescent="0.3">
      <c r="C2204"/>
      <c r="D2204"/>
      <c r="E2204"/>
      <c r="F2204"/>
    </row>
    <row r="2205" spans="3:6" x14ac:dyDescent="0.3">
      <c r="C2205"/>
      <c r="D2205"/>
      <c r="E2205"/>
      <c r="F2205"/>
    </row>
    <row r="2206" spans="3:6" x14ac:dyDescent="0.3">
      <c r="C2206"/>
      <c r="D2206"/>
      <c r="E2206"/>
      <c r="F2206"/>
    </row>
    <row r="2207" spans="3:6" x14ac:dyDescent="0.3">
      <c r="C2207"/>
      <c r="D2207"/>
      <c r="E2207"/>
      <c r="F2207"/>
    </row>
    <row r="2208" spans="3:6" x14ac:dyDescent="0.3">
      <c r="C2208"/>
      <c r="D2208"/>
      <c r="E2208"/>
      <c r="F2208"/>
    </row>
    <row r="2209" spans="3:6" x14ac:dyDescent="0.3">
      <c r="C2209"/>
      <c r="D2209"/>
      <c r="E2209"/>
      <c r="F2209"/>
    </row>
    <row r="2210" spans="3:6" x14ac:dyDescent="0.3">
      <c r="C2210"/>
      <c r="D2210"/>
      <c r="E2210"/>
      <c r="F2210"/>
    </row>
    <row r="2211" spans="3:6" x14ac:dyDescent="0.3">
      <c r="C2211"/>
      <c r="D2211"/>
      <c r="E2211"/>
      <c r="F2211"/>
    </row>
    <row r="2212" spans="3:6" x14ac:dyDescent="0.3">
      <c r="C2212"/>
      <c r="D2212"/>
      <c r="E2212"/>
      <c r="F2212"/>
    </row>
    <row r="2213" spans="3:6" x14ac:dyDescent="0.3">
      <c r="C2213"/>
      <c r="D2213"/>
      <c r="E2213"/>
      <c r="F2213"/>
    </row>
    <row r="2214" spans="3:6" x14ac:dyDescent="0.3">
      <c r="C2214"/>
      <c r="D2214"/>
      <c r="E2214"/>
      <c r="F2214"/>
    </row>
    <row r="2215" spans="3:6" x14ac:dyDescent="0.3">
      <c r="C2215"/>
      <c r="D2215"/>
      <c r="E2215"/>
      <c r="F2215"/>
    </row>
    <row r="2216" spans="3:6" x14ac:dyDescent="0.3">
      <c r="C2216"/>
      <c r="D2216"/>
      <c r="E2216"/>
      <c r="F2216"/>
    </row>
    <row r="2217" spans="3:6" x14ac:dyDescent="0.3">
      <c r="C2217"/>
      <c r="D2217"/>
      <c r="E2217"/>
      <c r="F2217"/>
    </row>
    <row r="2218" spans="3:6" x14ac:dyDescent="0.3">
      <c r="C2218"/>
      <c r="D2218"/>
      <c r="E2218"/>
      <c r="F2218"/>
    </row>
    <row r="2219" spans="3:6" x14ac:dyDescent="0.3">
      <c r="C2219"/>
      <c r="D2219"/>
      <c r="E2219"/>
      <c r="F2219"/>
    </row>
    <row r="2220" spans="3:6" x14ac:dyDescent="0.3">
      <c r="C2220"/>
      <c r="D2220"/>
      <c r="E2220"/>
      <c r="F2220"/>
    </row>
    <row r="2221" spans="3:6" x14ac:dyDescent="0.3">
      <c r="C2221"/>
      <c r="D2221"/>
      <c r="E2221"/>
      <c r="F2221"/>
    </row>
    <row r="2222" spans="3:6" x14ac:dyDescent="0.3">
      <c r="C2222"/>
      <c r="D2222"/>
      <c r="E2222"/>
      <c r="F2222"/>
    </row>
    <row r="2223" spans="3:6" x14ac:dyDescent="0.3">
      <c r="C2223"/>
      <c r="D2223"/>
      <c r="E2223"/>
      <c r="F2223"/>
    </row>
    <row r="2224" spans="3:6" x14ac:dyDescent="0.3">
      <c r="C2224"/>
      <c r="D2224"/>
      <c r="E2224"/>
      <c r="F2224"/>
    </row>
    <row r="2225" spans="3:6" x14ac:dyDescent="0.3">
      <c r="C2225"/>
      <c r="D2225"/>
      <c r="E2225"/>
      <c r="F2225"/>
    </row>
    <row r="2226" spans="3:6" x14ac:dyDescent="0.3">
      <c r="C2226"/>
      <c r="D2226"/>
      <c r="E2226"/>
      <c r="F2226"/>
    </row>
    <row r="2227" spans="3:6" x14ac:dyDescent="0.3">
      <c r="C2227"/>
      <c r="D2227"/>
      <c r="E2227"/>
      <c r="F2227"/>
    </row>
    <row r="2228" spans="3:6" x14ac:dyDescent="0.3">
      <c r="C2228"/>
      <c r="D2228"/>
      <c r="E2228"/>
      <c r="F2228"/>
    </row>
    <row r="2229" spans="3:6" x14ac:dyDescent="0.3">
      <c r="C2229"/>
      <c r="D2229"/>
      <c r="E2229"/>
      <c r="F2229"/>
    </row>
    <row r="2230" spans="3:6" x14ac:dyDescent="0.3">
      <c r="C2230"/>
      <c r="D2230"/>
      <c r="E2230"/>
      <c r="F2230"/>
    </row>
    <row r="2231" spans="3:6" x14ac:dyDescent="0.3">
      <c r="C2231"/>
      <c r="D2231"/>
      <c r="E2231"/>
      <c r="F2231"/>
    </row>
    <row r="2232" spans="3:6" x14ac:dyDescent="0.3">
      <c r="C2232"/>
      <c r="D2232"/>
      <c r="E2232"/>
      <c r="F2232"/>
    </row>
    <row r="2233" spans="3:6" x14ac:dyDescent="0.3">
      <c r="C2233"/>
      <c r="D2233"/>
      <c r="E2233"/>
      <c r="F2233"/>
    </row>
    <row r="2234" spans="3:6" x14ac:dyDescent="0.3">
      <c r="C2234"/>
      <c r="D2234"/>
      <c r="E2234"/>
      <c r="F2234"/>
    </row>
    <row r="2235" spans="3:6" x14ac:dyDescent="0.3">
      <c r="C2235"/>
      <c r="D2235"/>
      <c r="E2235"/>
      <c r="F2235"/>
    </row>
    <row r="2236" spans="3:6" x14ac:dyDescent="0.3">
      <c r="C2236"/>
      <c r="D2236"/>
      <c r="E2236"/>
      <c r="F2236"/>
    </row>
    <row r="2237" spans="3:6" x14ac:dyDescent="0.3">
      <c r="C2237"/>
      <c r="D2237"/>
      <c r="E2237"/>
      <c r="F2237"/>
    </row>
    <row r="2238" spans="3:6" x14ac:dyDescent="0.3">
      <c r="C2238"/>
      <c r="D2238"/>
      <c r="E2238"/>
      <c r="F2238"/>
    </row>
    <row r="2239" spans="3:6" x14ac:dyDescent="0.3">
      <c r="C2239"/>
      <c r="D2239"/>
      <c r="E2239"/>
      <c r="F2239"/>
    </row>
    <row r="2240" spans="3:6" x14ac:dyDescent="0.3">
      <c r="C2240"/>
      <c r="D2240"/>
      <c r="E2240"/>
      <c r="F2240"/>
    </row>
    <row r="2241" spans="3:6" x14ac:dyDescent="0.3">
      <c r="C2241"/>
      <c r="D2241"/>
      <c r="E2241"/>
      <c r="F2241"/>
    </row>
    <row r="2242" spans="3:6" x14ac:dyDescent="0.3">
      <c r="C2242"/>
      <c r="D2242"/>
      <c r="E2242"/>
      <c r="F2242"/>
    </row>
    <row r="2243" spans="3:6" x14ac:dyDescent="0.3">
      <c r="C2243"/>
      <c r="D2243"/>
      <c r="E2243"/>
      <c r="F2243"/>
    </row>
    <row r="2244" spans="3:6" x14ac:dyDescent="0.3">
      <c r="C2244"/>
      <c r="D2244"/>
      <c r="E2244"/>
      <c r="F2244"/>
    </row>
    <row r="2245" spans="3:6" x14ac:dyDescent="0.3">
      <c r="C2245"/>
      <c r="D2245"/>
      <c r="E2245"/>
      <c r="F2245"/>
    </row>
    <row r="2246" spans="3:6" x14ac:dyDescent="0.3">
      <c r="C2246"/>
      <c r="D2246"/>
      <c r="E2246"/>
      <c r="F2246"/>
    </row>
    <row r="2247" spans="3:6" x14ac:dyDescent="0.3">
      <c r="C2247"/>
      <c r="D2247"/>
      <c r="E2247"/>
      <c r="F2247"/>
    </row>
    <row r="2248" spans="3:6" x14ac:dyDescent="0.3">
      <c r="C2248"/>
      <c r="D2248"/>
      <c r="E2248"/>
      <c r="F2248"/>
    </row>
    <row r="2249" spans="3:6" x14ac:dyDescent="0.3">
      <c r="C2249"/>
      <c r="D2249"/>
      <c r="E2249"/>
      <c r="F2249"/>
    </row>
    <row r="2250" spans="3:6" x14ac:dyDescent="0.3">
      <c r="C2250"/>
      <c r="D2250"/>
      <c r="E2250"/>
      <c r="F2250"/>
    </row>
    <row r="2251" spans="3:6" x14ac:dyDescent="0.3">
      <c r="C2251"/>
      <c r="D2251"/>
      <c r="E2251"/>
      <c r="F2251"/>
    </row>
    <row r="2252" spans="3:6" x14ac:dyDescent="0.3">
      <c r="C2252"/>
      <c r="D2252"/>
      <c r="E2252"/>
      <c r="F2252"/>
    </row>
    <row r="2253" spans="3:6" x14ac:dyDescent="0.3">
      <c r="C2253"/>
      <c r="D2253"/>
      <c r="E2253"/>
      <c r="F2253"/>
    </row>
    <row r="2254" spans="3:6" x14ac:dyDescent="0.3">
      <c r="C2254"/>
      <c r="D2254"/>
      <c r="E2254"/>
      <c r="F2254"/>
    </row>
    <row r="2255" spans="3:6" x14ac:dyDescent="0.3">
      <c r="C2255"/>
      <c r="D2255"/>
      <c r="E2255"/>
      <c r="F2255"/>
    </row>
    <row r="2256" spans="3:6" x14ac:dyDescent="0.3">
      <c r="C2256"/>
      <c r="D2256"/>
      <c r="E2256"/>
      <c r="F2256"/>
    </row>
    <row r="2257" spans="3:6" x14ac:dyDescent="0.3">
      <c r="C2257"/>
      <c r="D2257"/>
      <c r="E2257"/>
      <c r="F2257"/>
    </row>
    <row r="2258" spans="3:6" x14ac:dyDescent="0.3">
      <c r="C2258"/>
      <c r="D2258"/>
      <c r="E2258"/>
      <c r="F2258"/>
    </row>
    <row r="2259" spans="3:6" x14ac:dyDescent="0.3">
      <c r="C2259"/>
      <c r="D2259"/>
      <c r="E2259"/>
      <c r="F2259"/>
    </row>
    <row r="2260" spans="3:6" x14ac:dyDescent="0.3">
      <c r="C2260"/>
      <c r="D2260"/>
      <c r="E2260"/>
      <c r="F2260"/>
    </row>
    <row r="2261" spans="3:6" x14ac:dyDescent="0.3">
      <c r="C2261"/>
      <c r="D2261"/>
      <c r="E2261"/>
      <c r="F2261"/>
    </row>
    <row r="2262" spans="3:6" x14ac:dyDescent="0.3">
      <c r="C2262"/>
      <c r="D2262"/>
      <c r="E2262"/>
      <c r="F2262"/>
    </row>
    <row r="2263" spans="3:6" x14ac:dyDescent="0.3">
      <c r="C2263"/>
      <c r="D2263"/>
      <c r="E2263"/>
      <c r="F2263"/>
    </row>
    <row r="2264" spans="3:6" x14ac:dyDescent="0.3">
      <c r="C2264"/>
      <c r="D2264"/>
      <c r="E2264"/>
      <c r="F2264"/>
    </row>
    <row r="2265" spans="3:6" x14ac:dyDescent="0.3">
      <c r="C2265"/>
      <c r="D2265"/>
      <c r="E2265"/>
      <c r="F2265"/>
    </row>
    <row r="2266" spans="3:6" x14ac:dyDescent="0.3">
      <c r="C2266"/>
      <c r="D2266"/>
      <c r="E2266"/>
      <c r="F2266"/>
    </row>
    <row r="2267" spans="3:6" x14ac:dyDescent="0.3">
      <c r="C2267"/>
      <c r="D2267"/>
      <c r="E2267"/>
      <c r="F2267"/>
    </row>
    <row r="2268" spans="3:6" x14ac:dyDescent="0.3">
      <c r="C2268"/>
      <c r="D2268"/>
      <c r="E2268"/>
      <c r="F2268"/>
    </row>
    <row r="2269" spans="3:6" x14ac:dyDescent="0.3">
      <c r="C2269"/>
      <c r="D2269"/>
      <c r="E2269"/>
      <c r="F2269"/>
    </row>
    <row r="2270" spans="3:6" x14ac:dyDescent="0.3">
      <c r="C2270"/>
      <c r="D2270"/>
      <c r="E2270"/>
      <c r="F2270"/>
    </row>
    <row r="2271" spans="3:6" x14ac:dyDescent="0.3">
      <c r="C2271"/>
      <c r="D2271"/>
      <c r="E2271"/>
      <c r="F2271"/>
    </row>
    <row r="2272" spans="3:6" x14ac:dyDescent="0.3">
      <c r="C2272"/>
      <c r="D2272"/>
      <c r="E2272"/>
      <c r="F2272"/>
    </row>
    <row r="2273" spans="3:6" x14ac:dyDescent="0.3">
      <c r="C2273"/>
      <c r="D2273"/>
      <c r="E2273"/>
      <c r="F2273"/>
    </row>
    <row r="2274" spans="3:6" x14ac:dyDescent="0.3">
      <c r="C2274"/>
      <c r="D2274"/>
      <c r="E2274"/>
      <c r="F2274"/>
    </row>
    <row r="2275" spans="3:6" x14ac:dyDescent="0.3">
      <c r="C2275"/>
      <c r="D2275"/>
      <c r="E2275"/>
      <c r="F2275"/>
    </row>
    <row r="2276" spans="3:6" x14ac:dyDescent="0.3">
      <c r="C2276"/>
      <c r="D2276"/>
      <c r="E2276"/>
      <c r="F2276"/>
    </row>
    <row r="2277" spans="3:6" x14ac:dyDescent="0.3">
      <c r="C2277"/>
      <c r="D2277"/>
      <c r="E2277"/>
      <c r="F2277"/>
    </row>
    <row r="2278" spans="3:6" x14ac:dyDescent="0.3">
      <c r="C2278"/>
      <c r="D2278"/>
      <c r="E2278"/>
      <c r="F2278"/>
    </row>
    <row r="2279" spans="3:6" x14ac:dyDescent="0.3">
      <c r="C2279"/>
      <c r="D2279"/>
      <c r="E2279"/>
      <c r="F2279"/>
    </row>
    <row r="2280" spans="3:6" x14ac:dyDescent="0.3">
      <c r="C2280"/>
      <c r="D2280"/>
      <c r="E2280"/>
      <c r="F2280"/>
    </row>
    <row r="2281" spans="3:6" x14ac:dyDescent="0.3">
      <c r="C2281"/>
      <c r="D2281"/>
      <c r="E2281"/>
      <c r="F2281"/>
    </row>
    <row r="2282" spans="3:6" x14ac:dyDescent="0.3">
      <c r="C2282"/>
      <c r="D2282"/>
      <c r="E2282"/>
      <c r="F2282"/>
    </row>
    <row r="2283" spans="3:6" x14ac:dyDescent="0.3">
      <c r="C2283"/>
      <c r="D2283"/>
      <c r="E2283"/>
      <c r="F2283"/>
    </row>
    <row r="2284" spans="3:6" x14ac:dyDescent="0.3">
      <c r="C2284"/>
      <c r="D2284"/>
      <c r="E2284"/>
      <c r="F2284"/>
    </row>
    <row r="2285" spans="3:6" x14ac:dyDescent="0.3">
      <c r="C2285"/>
      <c r="D2285"/>
      <c r="E2285"/>
      <c r="F2285"/>
    </row>
    <row r="2286" spans="3:6" x14ac:dyDescent="0.3">
      <c r="C2286"/>
      <c r="D2286"/>
      <c r="E2286"/>
      <c r="F2286"/>
    </row>
    <row r="2287" spans="3:6" x14ac:dyDescent="0.3">
      <c r="C2287"/>
      <c r="D2287"/>
      <c r="E2287"/>
      <c r="F2287"/>
    </row>
    <row r="2288" spans="3:6" x14ac:dyDescent="0.3">
      <c r="C2288"/>
      <c r="D2288"/>
      <c r="E2288"/>
      <c r="F2288"/>
    </row>
    <row r="2289" spans="3:6" x14ac:dyDescent="0.3">
      <c r="C2289"/>
      <c r="D2289"/>
      <c r="E2289"/>
      <c r="F2289"/>
    </row>
    <row r="2290" spans="3:6" x14ac:dyDescent="0.3">
      <c r="C2290"/>
      <c r="D2290"/>
      <c r="E2290"/>
      <c r="F2290"/>
    </row>
    <row r="2291" spans="3:6" x14ac:dyDescent="0.3">
      <c r="C2291"/>
      <c r="D2291"/>
      <c r="E2291"/>
      <c r="F2291"/>
    </row>
    <row r="2292" spans="3:6" x14ac:dyDescent="0.3">
      <c r="C2292"/>
      <c r="D2292"/>
      <c r="E2292"/>
      <c r="F2292"/>
    </row>
    <row r="2293" spans="3:6" x14ac:dyDescent="0.3">
      <c r="C2293"/>
      <c r="D2293"/>
      <c r="E2293"/>
      <c r="F2293"/>
    </row>
    <row r="2294" spans="3:6" x14ac:dyDescent="0.3">
      <c r="C2294"/>
      <c r="D2294"/>
      <c r="E2294"/>
      <c r="F2294"/>
    </row>
    <row r="2295" spans="3:6" x14ac:dyDescent="0.3">
      <c r="C2295"/>
      <c r="D2295"/>
      <c r="E2295"/>
      <c r="F2295"/>
    </row>
    <row r="2296" spans="3:6" x14ac:dyDescent="0.3">
      <c r="C2296"/>
      <c r="D2296"/>
      <c r="E2296"/>
      <c r="F2296"/>
    </row>
    <row r="2297" spans="3:6" x14ac:dyDescent="0.3">
      <c r="C2297"/>
      <c r="D2297"/>
      <c r="E2297"/>
      <c r="F2297"/>
    </row>
    <row r="2298" spans="3:6" x14ac:dyDescent="0.3">
      <c r="C2298"/>
      <c r="D2298"/>
      <c r="E2298"/>
      <c r="F2298"/>
    </row>
    <row r="2299" spans="3:6" x14ac:dyDescent="0.3">
      <c r="C2299"/>
      <c r="D2299"/>
      <c r="E2299"/>
      <c r="F2299"/>
    </row>
    <row r="2300" spans="3:6" x14ac:dyDescent="0.3">
      <c r="C2300"/>
      <c r="D2300"/>
      <c r="E2300"/>
      <c r="F2300"/>
    </row>
    <row r="2301" spans="3:6" x14ac:dyDescent="0.3">
      <c r="C2301"/>
      <c r="D2301"/>
      <c r="E2301"/>
      <c r="F2301"/>
    </row>
    <row r="2302" spans="3:6" x14ac:dyDescent="0.3">
      <c r="C2302"/>
      <c r="D2302"/>
      <c r="E2302"/>
      <c r="F2302"/>
    </row>
    <row r="2303" spans="3:6" x14ac:dyDescent="0.3">
      <c r="C2303"/>
      <c r="D2303"/>
      <c r="E2303"/>
      <c r="F2303"/>
    </row>
    <row r="2304" spans="3:6" x14ac:dyDescent="0.3">
      <c r="C2304"/>
      <c r="D2304"/>
      <c r="E2304"/>
      <c r="F2304"/>
    </row>
    <row r="2305" spans="1:6" x14ac:dyDescent="0.3">
      <c r="C2305"/>
      <c r="D2305"/>
      <c r="E2305"/>
      <c r="F2305"/>
    </row>
    <row r="2306" spans="1:6" x14ac:dyDescent="0.3">
      <c r="C2306"/>
      <c r="D2306"/>
      <c r="E2306"/>
      <c r="F2306"/>
    </row>
    <row r="2307" spans="1:6" x14ac:dyDescent="0.3">
      <c r="C2307"/>
      <c r="D2307"/>
      <c r="E2307"/>
      <c r="F2307"/>
    </row>
    <row r="2308" spans="1:6" x14ac:dyDescent="0.3">
      <c r="C2308"/>
      <c r="D2308"/>
      <c r="E2308"/>
      <c r="F2308"/>
    </row>
    <row r="2309" spans="1:6" x14ac:dyDescent="0.3">
      <c r="C2309"/>
      <c r="D2309"/>
      <c r="E2309"/>
      <c r="F2309"/>
    </row>
    <row r="2310" spans="1:6" x14ac:dyDescent="0.3">
      <c r="C2310"/>
      <c r="D2310"/>
      <c r="E2310"/>
      <c r="F2310"/>
    </row>
    <row r="2311" spans="1:6" x14ac:dyDescent="0.3">
      <c r="A2311" s="3"/>
      <c r="B2311" s="3"/>
      <c r="C2311"/>
      <c r="D2311"/>
      <c r="E2311"/>
      <c r="F2311"/>
    </row>
    <row r="2312" spans="1:6" x14ac:dyDescent="0.3">
      <c r="C2312"/>
      <c r="D2312"/>
      <c r="E2312"/>
      <c r="F2312"/>
    </row>
    <row r="2313" spans="1:6" x14ac:dyDescent="0.3">
      <c r="C2313"/>
      <c r="D2313"/>
      <c r="E2313"/>
      <c r="F2313"/>
    </row>
    <row r="2314" spans="1:6" x14ac:dyDescent="0.3">
      <c r="C2314"/>
      <c r="D2314"/>
      <c r="E2314"/>
      <c r="F2314"/>
    </row>
    <row r="2315" spans="1:6" x14ac:dyDescent="0.3">
      <c r="C2315"/>
      <c r="D2315"/>
      <c r="E2315"/>
      <c r="F2315"/>
    </row>
    <row r="2316" spans="1:6" x14ac:dyDescent="0.3">
      <c r="C2316"/>
      <c r="D2316"/>
      <c r="E2316"/>
      <c r="F2316"/>
    </row>
    <row r="2317" spans="1:6" x14ac:dyDescent="0.3">
      <c r="C2317"/>
      <c r="D2317"/>
      <c r="E2317"/>
      <c r="F2317"/>
    </row>
    <row r="2318" spans="1:6" x14ac:dyDescent="0.3">
      <c r="C2318"/>
      <c r="D2318"/>
      <c r="E2318"/>
      <c r="F2318"/>
    </row>
    <row r="2319" spans="1:6" x14ac:dyDescent="0.3">
      <c r="C2319"/>
      <c r="D2319"/>
      <c r="E2319"/>
      <c r="F2319"/>
    </row>
    <row r="2320" spans="1:6" x14ac:dyDescent="0.3">
      <c r="C2320"/>
      <c r="D2320"/>
      <c r="E2320"/>
      <c r="F2320"/>
    </row>
    <row r="2321" spans="3:6" x14ac:dyDescent="0.3">
      <c r="C2321"/>
      <c r="D2321"/>
      <c r="E2321"/>
      <c r="F2321"/>
    </row>
    <row r="2322" spans="3:6" x14ac:dyDescent="0.3">
      <c r="C2322"/>
      <c r="D2322"/>
      <c r="E2322"/>
      <c r="F2322"/>
    </row>
    <row r="2323" spans="3:6" x14ac:dyDescent="0.3">
      <c r="C2323"/>
      <c r="D2323"/>
      <c r="E2323"/>
      <c r="F2323"/>
    </row>
    <row r="2324" spans="3:6" x14ac:dyDescent="0.3">
      <c r="C2324"/>
      <c r="D2324"/>
      <c r="E2324"/>
      <c r="F2324"/>
    </row>
    <row r="2325" spans="3:6" x14ac:dyDescent="0.3">
      <c r="C2325"/>
      <c r="D2325"/>
      <c r="E2325"/>
      <c r="F2325"/>
    </row>
    <row r="2326" spans="3:6" x14ac:dyDescent="0.3">
      <c r="C2326"/>
      <c r="D2326"/>
      <c r="E2326"/>
      <c r="F2326"/>
    </row>
    <row r="2327" spans="3:6" x14ac:dyDescent="0.3">
      <c r="C2327"/>
      <c r="D2327"/>
      <c r="E2327"/>
      <c r="F2327"/>
    </row>
    <row r="2328" spans="3:6" x14ac:dyDescent="0.3">
      <c r="C2328"/>
      <c r="D2328"/>
      <c r="E2328"/>
      <c r="F2328"/>
    </row>
    <row r="2329" spans="3:6" x14ac:dyDescent="0.3">
      <c r="C2329"/>
      <c r="D2329"/>
      <c r="E2329"/>
      <c r="F2329"/>
    </row>
    <row r="2330" spans="3:6" x14ac:dyDescent="0.3">
      <c r="C2330"/>
      <c r="D2330"/>
      <c r="E2330"/>
      <c r="F2330"/>
    </row>
    <row r="2331" spans="3:6" x14ac:dyDescent="0.3">
      <c r="C2331"/>
      <c r="D2331"/>
      <c r="E2331"/>
      <c r="F2331"/>
    </row>
    <row r="2332" spans="3:6" x14ac:dyDescent="0.3">
      <c r="C2332"/>
      <c r="D2332"/>
      <c r="E2332"/>
      <c r="F2332"/>
    </row>
    <row r="2333" spans="3:6" x14ac:dyDescent="0.3">
      <c r="C2333"/>
      <c r="D2333"/>
      <c r="E2333"/>
      <c r="F2333"/>
    </row>
    <row r="2334" spans="3:6" x14ac:dyDescent="0.3">
      <c r="C2334"/>
      <c r="D2334"/>
      <c r="E2334"/>
      <c r="F2334"/>
    </row>
    <row r="2335" spans="3:6" x14ac:dyDescent="0.3">
      <c r="C2335"/>
      <c r="D2335"/>
      <c r="E2335"/>
      <c r="F2335"/>
    </row>
    <row r="2336" spans="3:6" x14ac:dyDescent="0.3">
      <c r="C2336"/>
      <c r="D2336"/>
      <c r="E2336"/>
      <c r="F2336"/>
    </row>
    <row r="2337" spans="3:6" x14ac:dyDescent="0.3">
      <c r="C2337"/>
      <c r="D2337"/>
      <c r="E2337"/>
      <c r="F2337"/>
    </row>
    <row r="2338" spans="3:6" x14ac:dyDescent="0.3">
      <c r="C2338"/>
      <c r="D2338"/>
      <c r="E2338"/>
      <c r="F2338"/>
    </row>
    <row r="2339" spans="3:6" x14ac:dyDescent="0.3">
      <c r="C2339"/>
      <c r="D2339"/>
      <c r="E2339"/>
      <c r="F2339"/>
    </row>
    <row r="2340" spans="3:6" x14ac:dyDescent="0.3">
      <c r="C2340"/>
      <c r="D2340"/>
      <c r="E2340"/>
      <c r="F2340"/>
    </row>
    <row r="2341" spans="3:6" x14ac:dyDescent="0.3">
      <c r="C2341"/>
      <c r="D2341"/>
      <c r="E2341"/>
      <c r="F2341"/>
    </row>
    <row r="2342" spans="3:6" x14ac:dyDescent="0.3">
      <c r="C2342"/>
      <c r="D2342"/>
      <c r="E2342"/>
      <c r="F2342"/>
    </row>
    <row r="2343" spans="3:6" x14ac:dyDescent="0.3">
      <c r="C2343"/>
      <c r="D2343"/>
      <c r="E2343"/>
      <c r="F2343"/>
    </row>
    <row r="2344" spans="3:6" x14ac:dyDescent="0.3">
      <c r="C2344"/>
      <c r="D2344"/>
      <c r="E2344"/>
      <c r="F2344"/>
    </row>
    <row r="2345" spans="3:6" x14ac:dyDescent="0.3">
      <c r="C2345"/>
      <c r="D2345"/>
      <c r="E2345"/>
      <c r="F2345"/>
    </row>
    <row r="2346" spans="3:6" x14ac:dyDescent="0.3">
      <c r="C2346"/>
      <c r="D2346"/>
      <c r="E2346"/>
      <c r="F2346"/>
    </row>
    <row r="2347" spans="3:6" x14ac:dyDescent="0.3">
      <c r="C2347"/>
      <c r="D2347"/>
      <c r="E2347"/>
      <c r="F2347"/>
    </row>
    <row r="2348" spans="3:6" x14ac:dyDescent="0.3">
      <c r="C2348"/>
      <c r="D2348"/>
      <c r="E2348"/>
      <c r="F2348"/>
    </row>
    <row r="2349" spans="3:6" x14ac:dyDescent="0.3">
      <c r="C2349"/>
      <c r="D2349"/>
      <c r="E2349"/>
      <c r="F2349"/>
    </row>
    <row r="2350" spans="3:6" x14ac:dyDescent="0.3">
      <c r="C2350"/>
      <c r="D2350"/>
      <c r="E2350"/>
      <c r="F2350"/>
    </row>
    <row r="2351" spans="3:6" x14ac:dyDescent="0.3">
      <c r="C2351"/>
      <c r="D2351"/>
      <c r="E2351"/>
      <c r="F2351"/>
    </row>
    <row r="2352" spans="3:6" x14ac:dyDescent="0.3">
      <c r="C2352"/>
      <c r="D2352"/>
      <c r="E2352"/>
      <c r="F2352"/>
    </row>
    <row r="2353" spans="3:6" x14ac:dyDescent="0.3">
      <c r="C2353"/>
      <c r="D2353"/>
      <c r="E2353"/>
      <c r="F2353"/>
    </row>
    <row r="2354" spans="3:6" x14ac:dyDescent="0.3">
      <c r="C2354"/>
      <c r="D2354"/>
      <c r="E2354"/>
      <c r="F2354"/>
    </row>
    <row r="2355" spans="3:6" x14ac:dyDescent="0.3">
      <c r="C2355"/>
      <c r="D2355"/>
      <c r="E2355"/>
      <c r="F2355"/>
    </row>
    <row r="2356" spans="3:6" x14ac:dyDescent="0.3">
      <c r="C2356"/>
      <c r="D2356"/>
      <c r="E2356"/>
      <c r="F2356"/>
    </row>
    <row r="2357" spans="3:6" x14ac:dyDescent="0.3">
      <c r="C2357"/>
      <c r="D2357"/>
      <c r="E2357"/>
      <c r="F2357"/>
    </row>
    <row r="2358" spans="3:6" x14ac:dyDescent="0.3">
      <c r="C2358"/>
      <c r="D2358"/>
      <c r="E2358"/>
      <c r="F2358"/>
    </row>
    <row r="2359" spans="3:6" x14ac:dyDescent="0.3">
      <c r="C2359"/>
      <c r="D2359"/>
      <c r="E2359"/>
      <c r="F2359"/>
    </row>
    <row r="2360" spans="3:6" x14ac:dyDescent="0.3">
      <c r="C2360"/>
      <c r="D2360"/>
      <c r="E2360"/>
      <c r="F2360"/>
    </row>
    <row r="2361" spans="3:6" x14ac:dyDescent="0.3">
      <c r="C2361"/>
      <c r="D2361"/>
      <c r="E2361"/>
      <c r="F2361"/>
    </row>
    <row r="2362" spans="3:6" x14ac:dyDescent="0.3">
      <c r="C2362"/>
      <c r="D2362"/>
      <c r="E2362"/>
      <c r="F2362"/>
    </row>
    <row r="2363" spans="3:6" x14ac:dyDescent="0.3">
      <c r="C2363"/>
      <c r="D2363"/>
      <c r="E2363"/>
      <c r="F2363"/>
    </row>
    <row r="2364" spans="3:6" x14ac:dyDescent="0.3">
      <c r="C2364"/>
      <c r="D2364"/>
      <c r="E2364"/>
      <c r="F2364"/>
    </row>
    <row r="2365" spans="3:6" x14ac:dyDescent="0.3">
      <c r="C2365"/>
      <c r="D2365"/>
      <c r="E2365"/>
      <c r="F2365"/>
    </row>
    <row r="2366" spans="3:6" x14ac:dyDescent="0.3">
      <c r="C2366"/>
      <c r="D2366"/>
      <c r="E2366"/>
      <c r="F2366"/>
    </row>
    <row r="2367" spans="3:6" x14ac:dyDescent="0.3">
      <c r="C2367"/>
      <c r="D2367"/>
      <c r="E2367"/>
      <c r="F2367"/>
    </row>
    <row r="2368" spans="3:6" x14ac:dyDescent="0.3">
      <c r="C2368"/>
      <c r="D2368"/>
      <c r="E2368"/>
      <c r="F2368"/>
    </row>
    <row r="2369" spans="3:6" x14ac:dyDescent="0.3">
      <c r="C2369"/>
      <c r="D2369"/>
      <c r="E2369"/>
      <c r="F2369"/>
    </row>
    <row r="2370" spans="3:6" x14ac:dyDescent="0.3">
      <c r="C2370"/>
      <c r="D2370"/>
      <c r="E2370"/>
      <c r="F2370"/>
    </row>
    <row r="2371" spans="3:6" x14ac:dyDescent="0.3">
      <c r="C2371"/>
      <c r="D2371"/>
      <c r="E2371"/>
      <c r="F2371"/>
    </row>
    <row r="2372" spans="3:6" x14ac:dyDescent="0.3">
      <c r="C2372"/>
      <c r="D2372"/>
      <c r="E2372"/>
      <c r="F2372"/>
    </row>
    <row r="2373" spans="3:6" x14ac:dyDescent="0.3">
      <c r="C2373"/>
      <c r="D2373"/>
      <c r="E2373"/>
      <c r="F2373"/>
    </row>
    <row r="2374" spans="3:6" x14ac:dyDescent="0.3">
      <c r="C2374"/>
      <c r="D2374"/>
      <c r="E2374"/>
      <c r="F2374"/>
    </row>
    <row r="2375" spans="3:6" x14ac:dyDescent="0.3">
      <c r="C2375"/>
      <c r="D2375"/>
      <c r="E2375"/>
      <c r="F2375"/>
    </row>
    <row r="2376" spans="3:6" x14ac:dyDescent="0.3">
      <c r="C2376"/>
      <c r="D2376"/>
      <c r="E2376"/>
      <c r="F2376"/>
    </row>
    <row r="2377" spans="3:6" x14ac:dyDescent="0.3">
      <c r="C2377"/>
      <c r="D2377"/>
      <c r="E2377"/>
      <c r="F2377"/>
    </row>
    <row r="2378" spans="3:6" x14ac:dyDescent="0.3">
      <c r="C2378"/>
      <c r="D2378"/>
      <c r="E2378"/>
      <c r="F2378"/>
    </row>
    <row r="2379" spans="3:6" x14ac:dyDescent="0.3">
      <c r="C2379"/>
      <c r="D2379"/>
      <c r="E2379"/>
      <c r="F2379"/>
    </row>
    <row r="2380" spans="3:6" x14ac:dyDescent="0.3">
      <c r="C2380"/>
      <c r="D2380"/>
      <c r="E2380"/>
      <c r="F2380"/>
    </row>
    <row r="2381" spans="3:6" x14ac:dyDescent="0.3">
      <c r="C2381"/>
      <c r="D2381"/>
      <c r="E2381"/>
      <c r="F2381"/>
    </row>
    <row r="2382" spans="3:6" x14ac:dyDescent="0.3">
      <c r="C2382"/>
      <c r="D2382"/>
      <c r="E2382"/>
      <c r="F2382"/>
    </row>
    <row r="2383" spans="3:6" x14ac:dyDescent="0.3">
      <c r="C2383"/>
      <c r="D2383"/>
      <c r="E2383"/>
      <c r="F2383"/>
    </row>
    <row r="2384" spans="3:6" x14ac:dyDescent="0.3">
      <c r="C2384"/>
      <c r="D2384"/>
      <c r="E2384"/>
      <c r="F2384"/>
    </row>
    <row r="2385" spans="3:6" x14ac:dyDescent="0.3">
      <c r="C2385"/>
      <c r="D2385"/>
      <c r="E2385"/>
      <c r="F2385"/>
    </row>
    <row r="2386" spans="3:6" x14ac:dyDescent="0.3">
      <c r="C2386"/>
      <c r="D2386"/>
      <c r="E2386"/>
      <c r="F2386"/>
    </row>
    <row r="2387" spans="3:6" x14ac:dyDescent="0.3">
      <c r="C2387"/>
      <c r="D2387"/>
      <c r="E2387"/>
      <c r="F2387"/>
    </row>
    <row r="2388" spans="3:6" x14ac:dyDescent="0.3">
      <c r="C2388"/>
      <c r="D2388"/>
      <c r="E2388"/>
      <c r="F2388"/>
    </row>
    <row r="2389" spans="3:6" x14ac:dyDescent="0.3">
      <c r="C2389"/>
      <c r="D2389"/>
      <c r="E2389"/>
      <c r="F2389"/>
    </row>
    <row r="2390" spans="3:6" x14ac:dyDescent="0.3">
      <c r="C2390"/>
      <c r="D2390"/>
      <c r="E2390"/>
      <c r="F2390"/>
    </row>
    <row r="2391" spans="3:6" x14ac:dyDescent="0.3">
      <c r="C2391"/>
      <c r="D2391"/>
      <c r="E2391"/>
      <c r="F2391"/>
    </row>
    <row r="2392" spans="3:6" x14ac:dyDescent="0.3">
      <c r="C2392"/>
      <c r="D2392"/>
      <c r="E2392"/>
      <c r="F2392"/>
    </row>
    <row r="2393" spans="3:6" x14ac:dyDescent="0.3">
      <c r="C2393"/>
      <c r="D2393"/>
      <c r="E2393"/>
      <c r="F2393"/>
    </row>
    <row r="2394" spans="3:6" x14ac:dyDescent="0.3">
      <c r="C2394"/>
      <c r="D2394"/>
      <c r="E2394"/>
      <c r="F2394"/>
    </row>
    <row r="2395" spans="3:6" x14ac:dyDescent="0.3">
      <c r="C2395"/>
      <c r="D2395"/>
      <c r="E2395"/>
      <c r="F2395"/>
    </row>
    <row r="2396" spans="3:6" x14ac:dyDescent="0.3">
      <c r="C2396"/>
      <c r="D2396"/>
      <c r="E2396"/>
      <c r="F2396"/>
    </row>
    <row r="2397" spans="3:6" x14ac:dyDescent="0.3">
      <c r="C2397"/>
      <c r="D2397"/>
      <c r="E2397"/>
      <c r="F2397"/>
    </row>
    <row r="2398" spans="3:6" x14ac:dyDescent="0.3">
      <c r="C2398"/>
      <c r="D2398"/>
      <c r="E2398"/>
      <c r="F2398"/>
    </row>
    <row r="2399" spans="3:6" x14ac:dyDescent="0.3">
      <c r="C2399"/>
      <c r="D2399"/>
      <c r="E2399"/>
      <c r="F2399"/>
    </row>
    <row r="2400" spans="3:6" x14ac:dyDescent="0.3">
      <c r="C2400"/>
      <c r="D2400"/>
      <c r="E2400"/>
      <c r="F2400"/>
    </row>
    <row r="2401" spans="3:6" x14ac:dyDescent="0.3">
      <c r="C2401"/>
      <c r="D2401"/>
      <c r="E2401"/>
      <c r="F2401"/>
    </row>
    <row r="2402" spans="3:6" x14ac:dyDescent="0.3">
      <c r="C2402"/>
      <c r="D2402"/>
      <c r="E2402"/>
      <c r="F2402"/>
    </row>
    <row r="2403" spans="3:6" x14ac:dyDescent="0.3">
      <c r="C2403"/>
      <c r="D2403"/>
      <c r="E2403"/>
      <c r="F2403"/>
    </row>
    <row r="2404" spans="3:6" x14ac:dyDescent="0.3">
      <c r="C2404"/>
      <c r="D2404"/>
      <c r="E2404"/>
      <c r="F2404"/>
    </row>
    <row r="2405" spans="3:6" x14ac:dyDescent="0.3">
      <c r="C2405"/>
      <c r="D2405"/>
      <c r="E2405"/>
      <c r="F2405"/>
    </row>
    <row r="2406" spans="3:6" x14ac:dyDescent="0.3">
      <c r="C2406"/>
      <c r="D2406"/>
      <c r="E2406"/>
      <c r="F2406"/>
    </row>
    <row r="2407" spans="3:6" x14ac:dyDescent="0.3">
      <c r="C2407"/>
      <c r="D2407"/>
      <c r="E2407"/>
      <c r="F2407"/>
    </row>
    <row r="2408" spans="3:6" x14ac:dyDescent="0.3">
      <c r="C2408"/>
      <c r="D2408"/>
      <c r="E2408"/>
      <c r="F2408"/>
    </row>
    <row r="2409" spans="3:6" x14ac:dyDescent="0.3">
      <c r="C2409"/>
      <c r="D2409"/>
      <c r="E2409"/>
      <c r="F2409"/>
    </row>
    <row r="2410" spans="3:6" x14ac:dyDescent="0.3">
      <c r="C2410"/>
      <c r="D2410"/>
      <c r="E2410"/>
      <c r="F2410"/>
    </row>
    <row r="2411" spans="3:6" x14ac:dyDescent="0.3">
      <c r="C2411"/>
      <c r="D2411"/>
      <c r="E2411"/>
      <c r="F2411"/>
    </row>
    <row r="2412" spans="3:6" x14ac:dyDescent="0.3">
      <c r="C2412"/>
      <c r="D2412"/>
      <c r="E2412"/>
      <c r="F2412"/>
    </row>
    <row r="2413" spans="3:6" x14ac:dyDescent="0.3">
      <c r="C2413"/>
      <c r="D2413"/>
      <c r="E2413"/>
      <c r="F2413"/>
    </row>
    <row r="2414" spans="3:6" x14ac:dyDescent="0.3">
      <c r="C2414"/>
      <c r="D2414"/>
      <c r="E2414"/>
      <c r="F2414"/>
    </row>
    <row r="2415" spans="3:6" x14ac:dyDescent="0.3">
      <c r="C2415"/>
      <c r="D2415"/>
      <c r="E2415"/>
      <c r="F2415"/>
    </row>
    <row r="2416" spans="3:6" x14ac:dyDescent="0.3">
      <c r="C2416"/>
      <c r="D2416"/>
      <c r="E2416"/>
      <c r="F2416"/>
    </row>
    <row r="2417" spans="3:6" x14ac:dyDescent="0.3">
      <c r="C2417"/>
      <c r="D2417"/>
      <c r="E2417"/>
      <c r="F2417"/>
    </row>
    <row r="2418" spans="3:6" x14ac:dyDescent="0.3">
      <c r="C2418"/>
      <c r="D2418"/>
      <c r="E2418"/>
      <c r="F2418"/>
    </row>
    <row r="2419" spans="3:6" x14ac:dyDescent="0.3">
      <c r="C2419"/>
      <c r="D2419"/>
      <c r="E2419"/>
      <c r="F2419"/>
    </row>
    <row r="2420" spans="3:6" x14ac:dyDescent="0.3">
      <c r="C2420"/>
      <c r="D2420"/>
      <c r="E2420"/>
      <c r="F2420"/>
    </row>
    <row r="2421" spans="3:6" x14ac:dyDescent="0.3">
      <c r="C2421"/>
      <c r="D2421"/>
      <c r="E2421"/>
      <c r="F2421"/>
    </row>
    <row r="2422" spans="3:6" x14ac:dyDescent="0.3">
      <c r="C2422"/>
      <c r="D2422"/>
      <c r="E2422"/>
      <c r="F2422"/>
    </row>
    <row r="2423" spans="3:6" x14ac:dyDescent="0.3">
      <c r="C2423"/>
      <c r="D2423"/>
      <c r="E2423"/>
      <c r="F2423"/>
    </row>
    <row r="2424" spans="3:6" x14ac:dyDescent="0.3">
      <c r="C2424"/>
      <c r="D2424"/>
      <c r="E2424"/>
      <c r="F2424"/>
    </row>
    <row r="2425" spans="3:6" x14ac:dyDescent="0.3">
      <c r="C2425"/>
      <c r="D2425"/>
      <c r="E2425"/>
      <c r="F2425"/>
    </row>
    <row r="2426" spans="3:6" x14ac:dyDescent="0.3">
      <c r="C2426"/>
      <c r="D2426"/>
      <c r="E2426"/>
      <c r="F2426"/>
    </row>
    <row r="2427" spans="3:6" x14ac:dyDescent="0.3">
      <c r="C2427"/>
      <c r="D2427"/>
      <c r="E2427"/>
      <c r="F2427"/>
    </row>
    <row r="2428" spans="3:6" x14ac:dyDescent="0.3">
      <c r="C2428"/>
      <c r="D2428"/>
      <c r="E2428"/>
      <c r="F2428"/>
    </row>
    <row r="2429" spans="3:6" x14ac:dyDescent="0.3">
      <c r="C2429"/>
      <c r="D2429"/>
      <c r="E2429"/>
      <c r="F2429"/>
    </row>
    <row r="2430" spans="3:6" x14ac:dyDescent="0.3">
      <c r="C2430"/>
      <c r="D2430"/>
      <c r="E2430"/>
      <c r="F2430"/>
    </row>
    <row r="2431" spans="3:6" x14ac:dyDescent="0.3">
      <c r="C2431"/>
      <c r="D2431"/>
      <c r="E2431"/>
      <c r="F2431"/>
    </row>
    <row r="2432" spans="3:6" x14ac:dyDescent="0.3">
      <c r="C2432"/>
      <c r="D2432"/>
      <c r="E2432"/>
      <c r="F2432"/>
    </row>
    <row r="2433" spans="3:6" x14ac:dyDescent="0.3">
      <c r="C2433"/>
      <c r="D2433"/>
      <c r="E2433"/>
      <c r="F2433"/>
    </row>
    <row r="2434" spans="3:6" x14ac:dyDescent="0.3">
      <c r="C2434"/>
      <c r="D2434"/>
      <c r="E2434"/>
      <c r="F2434"/>
    </row>
    <row r="2435" spans="3:6" x14ac:dyDescent="0.3">
      <c r="C2435"/>
      <c r="D2435"/>
      <c r="E2435"/>
      <c r="F2435"/>
    </row>
    <row r="2436" spans="3:6" x14ac:dyDescent="0.3">
      <c r="C2436"/>
      <c r="D2436"/>
      <c r="E2436"/>
      <c r="F2436"/>
    </row>
    <row r="2437" spans="3:6" x14ac:dyDescent="0.3">
      <c r="C2437"/>
      <c r="D2437"/>
      <c r="E2437"/>
      <c r="F2437"/>
    </row>
    <row r="2438" spans="3:6" x14ac:dyDescent="0.3">
      <c r="C2438"/>
      <c r="D2438"/>
      <c r="E2438"/>
      <c r="F2438"/>
    </row>
    <row r="2439" spans="3:6" x14ac:dyDescent="0.3">
      <c r="C2439"/>
      <c r="D2439"/>
      <c r="E2439"/>
      <c r="F2439"/>
    </row>
    <row r="2440" spans="3:6" x14ac:dyDescent="0.3">
      <c r="C2440"/>
      <c r="D2440"/>
      <c r="E2440"/>
      <c r="F2440"/>
    </row>
    <row r="2441" spans="3:6" x14ac:dyDescent="0.3">
      <c r="C2441"/>
      <c r="D2441"/>
      <c r="E2441"/>
      <c r="F2441"/>
    </row>
    <row r="2442" spans="3:6" x14ac:dyDescent="0.3">
      <c r="C2442"/>
      <c r="D2442"/>
      <c r="E2442"/>
      <c r="F2442"/>
    </row>
    <row r="2443" spans="3:6" x14ac:dyDescent="0.3">
      <c r="C2443"/>
      <c r="D2443"/>
      <c r="E2443"/>
      <c r="F2443"/>
    </row>
    <row r="2444" spans="3:6" x14ac:dyDescent="0.3">
      <c r="C2444"/>
      <c r="D2444"/>
      <c r="E2444"/>
      <c r="F2444"/>
    </row>
    <row r="2445" spans="3:6" x14ac:dyDescent="0.3">
      <c r="C2445"/>
      <c r="D2445"/>
      <c r="E2445"/>
      <c r="F2445"/>
    </row>
    <row r="2446" spans="3:6" x14ac:dyDescent="0.3">
      <c r="C2446"/>
      <c r="D2446"/>
      <c r="E2446"/>
      <c r="F2446"/>
    </row>
    <row r="2447" spans="3:6" x14ac:dyDescent="0.3">
      <c r="C2447"/>
      <c r="D2447"/>
      <c r="E2447"/>
      <c r="F2447"/>
    </row>
    <row r="2448" spans="3:6" x14ac:dyDescent="0.3">
      <c r="C2448"/>
      <c r="D2448"/>
      <c r="E2448"/>
      <c r="F2448"/>
    </row>
    <row r="2449" spans="3:6" x14ac:dyDescent="0.3">
      <c r="C2449"/>
      <c r="D2449"/>
      <c r="E2449"/>
      <c r="F2449"/>
    </row>
    <row r="2450" spans="3:6" x14ac:dyDescent="0.3">
      <c r="C2450"/>
      <c r="D2450"/>
      <c r="E2450"/>
      <c r="F2450"/>
    </row>
    <row r="2451" spans="3:6" x14ac:dyDescent="0.3">
      <c r="C2451"/>
      <c r="D2451"/>
      <c r="E2451"/>
      <c r="F2451"/>
    </row>
    <row r="2452" spans="3:6" x14ac:dyDescent="0.3">
      <c r="C2452"/>
      <c r="D2452"/>
      <c r="E2452"/>
      <c r="F2452"/>
    </row>
    <row r="2453" spans="3:6" x14ac:dyDescent="0.3">
      <c r="C2453"/>
      <c r="D2453"/>
      <c r="E2453"/>
      <c r="F2453"/>
    </row>
    <row r="2454" spans="3:6" x14ac:dyDescent="0.3">
      <c r="C2454"/>
      <c r="D2454"/>
      <c r="E2454"/>
      <c r="F2454"/>
    </row>
    <row r="2455" spans="3:6" x14ac:dyDescent="0.3">
      <c r="C2455"/>
      <c r="D2455"/>
      <c r="E2455"/>
      <c r="F2455"/>
    </row>
    <row r="2456" spans="3:6" x14ac:dyDescent="0.3">
      <c r="C2456"/>
      <c r="D2456"/>
      <c r="E2456"/>
      <c r="F2456"/>
    </row>
    <row r="2457" spans="3:6" x14ac:dyDescent="0.3">
      <c r="C2457"/>
      <c r="D2457"/>
      <c r="E2457"/>
      <c r="F2457"/>
    </row>
    <row r="2458" spans="3:6" x14ac:dyDescent="0.3">
      <c r="C2458"/>
      <c r="D2458"/>
      <c r="E2458"/>
      <c r="F2458"/>
    </row>
    <row r="2459" spans="3:6" x14ac:dyDescent="0.3">
      <c r="C2459"/>
      <c r="D2459"/>
      <c r="E2459"/>
      <c r="F2459"/>
    </row>
    <row r="2460" spans="3:6" x14ac:dyDescent="0.3">
      <c r="C2460"/>
      <c r="D2460"/>
      <c r="E2460"/>
      <c r="F2460"/>
    </row>
    <row r="2461" spans="3:6" x14ac:dyDescent="0.3">
      <c r="C2461"/>
      <c r="D2461"/>
      <c r="E2461"/>
      <c r="F2461"/>
    </row>
    <row r="2462" spans="3:6" x14ac:dyDescent="0.3">
      <c r="C2462"/>
      <c r="D2462"/>
      <c r="E2462"/>
      <c r="F2462"/>
    </row>
    <row r="2463" spans="3:6" x14ac:dyDescent="0.3">
      <c r="C2463"/>
      <c r="D2463"/>
      <c r="E2463"/>
      <c r="F2463"/>
    </row>
    <row r="2464" spans="3:6" x14ac:dyDescent="0.3">
      <c r="C2464"/>
      <c r="D2464"/>
      <c r="E2464"/>
      <c r="F2464"/>
    </row>
    <row r="2465" spans="3:6" x14ac:dyDescent="0.3">
      <c r="C2465"/>
      <c r="D2465"/>
      <c r="E2465"/>
      <c r="F2465"/>
    </row>
    <row r="2466" spans="3:6" x14ac:dyDescent="0.3">
      <c r="C2466"/>
      <c r="D2466"/>
      <c r="E2466"/>
      <c r="F2466"/>
    </row>
    <row r="2467" spans="3:6" x14ac:dyDescent="0.3">
      <c r="C2467"/>
      <c r="D2467"/>
      <c r="E2467"/>
      <c r="F2467"/>
    </row>
    <row r="2468" spans="3:6" x14ac:dyDescent="0.3">
      <c r="C2468"/>
      <c r="D2468"/>
      <c r="E2468"/>
      <c r="F2468"/>
    </row>
    <row r="2469" spans="3:6" x14ac:dyDescent="0.3">
      <c r="C2469"/>
      <c r="D2469"/>
      <c r="E2469"/>
      <c r="F2469"/>
    </row>
    <row r="2470" spans="3:6" x14ac:dyDescent="0.3">
      <c r="C2470"/>
      <c r="D2470"/>
      <c r="E2470"/>
      <c r="F2470"/>
    </row>
    <row r="2471" spans="3:6" x14ac:dyDescent="0.3">
      <c r="C2471"/>
      <c r="D2471"/>
      <c r="E2471"/>
      <c r="F2471"/>
    </row>
    <row r="2472" spans="3:6" x14ac:dyDescent="0.3">
      <c r="C2472"/>
      <c r="D2472"/>
      <c r="E2472"/>
      <c r="F2472"/>
    </row>
    <row r="2473" spans="3:6" x14ac:dyDescent="0.3">
      <c r="C2473"/>
      <c r="D2473"/>
      <c r="E2473"/>
      <c r="F2473"/>
    </row>
    <row r="2474" spans="3:6" x14ac:dyDescent="0.3">
      <c r="C2474"/>
      <c r="D2474"/>
      <c r="E2474"/>
      <c r="F2474"/>
    </row>
    <row r="2475" spans="3:6" x14ac:dyDescent="0.3">
      <c r="C2475"/>
      <c r="D2475"/>
      <c r="E2475"/>
      <c r="F2475"/>
    </row>
    <row r="2476" spans="3:6" x14ac:dyDescent="0.3">
      <c r="C2476"/>
      <c r="D2476"/>
      <c r="E2476"/>
      <c r="F2476"/>
    </row>
    <row r="2477" spans="3:6" x14ac:dyDescent="0.3">
      <c r="C2477"/>
      <c r="D2477"/>
      <c r="E2477"/>
      <c r="F2477"/>
    </row>
    <row r="2478" spans="3:6" x14ac:dyDescent="0.3">
      <c r="C2478"/>
      <c r="D2478"/>
      <c r="E2478"/>
      <c r="F2478"/>
    </row>
    <row r="2479" spans="3:6" x14ac:dyDescent="0.3">
      <c r="C2479"/>
      <c r="D2479"/>
      <c r="E2479"/>
      <c r="F2479"/>
    </row>
    <row r="2480" spans="3:6" x14ac:dyDescent="0.3">
      <c r="C2480"/>
      <c r="D2480"/>
      <c r="E2480"/>
      <c r="F2480"/>
    </row>
    <row r="2481" spans="3:6" x14ac:dyDescent="0.3">
      <c r="C2481"/>
      <c r="D2481"/>
      <c r="E2481"/>
      <c r="F2481"/>
    </row>
    <row r="2482" spans="3:6" x14ac:dyDescent="0.3">
      <c r="C2482"/>
      <c r="D2482"/>
      <c r="E2482"/>
      <c r="F2482"/>
    </row>
    <row r="2483" spans="3:6" x14ac:dyDescent="0.3">
      <c r="C2483"/>
      <c r="D2483"/>
      <c r="E2483"/>
      <c r="F2483"/>
    </row>
    <row r="2484" spans="3:6" x14ac:dyDescent="0.3">
      <c r="C2484"/>
      <c r="D2484"/>
      <c r="E2484"/>
      <c r="F2484"/>
    </row>
    <row r="2485" spans="3:6" x14ac:dyDescent="0.3">
      <c r="C2485"/>
      <c r="D2485"/>
      <c r="E2485"/>
      <c r="F2485"/>
    </row>
    <row r="2486" spans="3:6" x14ac:dyDescent="0.3">
      <c r="C2486"/>
      <c r="D2486"/>
      <c r="E2486"/>
      <c r="F2486"/>
    </row>
    <row r="2487" spans="3:6" x14ac:dyDescent="0.3">
      <c r="C2487"/>
      <c r="D2487"/>
      <c r="E2487"/>
      <c r="F2487"/>
    </row>
    <row r="2488" spans="3:6" x14ac:dyDescent="0.3">
      <c r="C2488"/>
      <c r="D2488"/>
      <c r="E2488"/>
      <c r="F2488"/>
    </row>
    <row r="2489" spans="3:6" x14ac:dyDescent="0.3">
      <c r="C2489"/>
      <c r="D2489"/>
      <c r="E2489"/>
      <c r="F2489"/>
    </row>
    <row r="2490" spans="3:6" x14ac:dyDescent="0.3">
      <c r="C2490"/>
      <c r="D2490"/>
      <c r="E2490"/>
      <c r="F2490"/>
    </row>
    <row r="2491" spans="3:6" x14ac:dyDescent="0.3">
      <c r="C2491"/>
      <c r="D2491"/>
      <c r="E2491"/>
      <c r="F2491"/>
    </row>
    <row r="2492" spans="3:6" x14ac:dyDescent="0.3">
      <c r="C2492"/>
      <c r="D2492"/>
      <c r="E2492"/>
      <c r="F2492"/>
    </row>
    <row r="2493" spans="3:6" x14ac:dyDescent="0.3">
      <c r="C2493"/>
      <c r="D2493"/>
      <c r="E2493"/>
      <c r="F2493"/>
    </row>
    <row r="2494" spans="3:6" x14ac:dyDescent="0.3">
      <c r="C2494"/>
      <c r="D2494"/>
      <c r="E2494"/>
      <c r="F2494"/>
    </row>
    <row r="2495" spans="3:6" x14ac:dyDescent="0.3">
      <c r="C2495"/>
      <c r="D2495"/>
      <c r="E2495"/>
      <c r="F2495"/>
    </row>
    <row r="2496" spans="3:6" x14ac:dyDescent="0.3">
      <c r="C2496"/>
      <c r="D2496"/>
      <c r="E2496"/>
      <c r="F2496"/>
    </row>
    <row r="2497" spans="3:6" x14ac:dyDescent="0.3">
      <c r="C2497"/>
      <c r="D2497"/>
      <c r="E2497"/>
      <c r="F2497"/>
    </row>
    <row r="2498" spans="3:6" x14ac:dyDescent="0.3">
      <c r="C2498"/>
      <c r="D2498"/>
      <c r="E2498"/>
      <c r="F2498"/>
    </row>
    <row r="2499" spans="3:6" x14ac:dyDescent="0.3">
      <c r="C2499"/>
      <c r="D2499"/>
      <c r="E2499"/>
      <c r="F2499"/>
    </row>
    <row r="2500" spans="3:6" x14ac:dyDescent="0.3">
      <c r="C2500"/>
      <c r="D2500"/>
      <c r="E2500"/>
      <c r="F2500"/>
    </row>
    <row r="2501" spans="3:6" x14ac:dyDescent="0.3">
      <c r="C2501"/>
      <c r="D2501"/>
      <c r="E2501"/>
      <c r="F2501"/>
    </row>
    <row r="2502" spans="3:6" x14ac:dyDescent="0.3">
      <c r="C2502"/>
      <c r="D2502"/>
      <c r="E2502"/>
      <c r="F2502"/>
    </row>
    <row r="2503" spans="3:6" x14ac:dyDescent="0.3">
      <c r="C2503"/>
      <c r="D2503"/>
      <c r="E2503"/>
      <c r="F2503"/>
    </row>
    <row r="2504" spans="3:6" x14ac:dyDescent="0.3">
      <c r="C2504"/>
      <c r="D2504"/>
      <c r="E2504"/>
      <c r="F2504"/>
    </row>
    <row r="2505" spans="3:6" x14ac:dyDescent="0.3">
      <c r="C2505"/>
      <c r="D2505"/>
      <c r="E2505"/>
      <c r="F2505"/>
    </row>
    <row r="2506" spans="3:6" x14ac:dyDescent="0.3">
      <c r="C2506"/>
      <c r="D2506"/>
      <c r="E2506"/>
      <c r="F2506"/>
    </row>
    <row r="2507" spans="3:6" x14ac:dyDescent="0.3">
      <c r="C2507"/>
      <c r="D2507"/>
      <c r="E2507"/>
      <c r="F2507"/>
    </row>
    <row r="2508" spans="3:6" x14ac:dyDescent="0.3">
      <c r="C2508"/>
      <c r="D2508"/>
      <c r="E2508"/>
      <c r="F2508"/>
    </row>
    <row r="2509" spans="3:6" x14ac:dyDescent="0.3">
      <c r="C2509"/>
      <c r="D2509"/>
      <c r="E2509"/>
      <c r="F2509"/>
    </row>
    <row r="2510" spans="3:6" x14ac:dyDescent="0.3">
      <c r="C2510"/>
      <c r="D2510"/>
      <c r="E2510"/>
      <c r="F2510"/>
    </row>
    <row r="2511" spans="3:6" x14ac:dyDescent="0.3">
      <c r="C2511"/>
      <c r="D2511"/>
      <c r="E2511"/>
      <c r="F2511"/>
    </row>
    <row r="2512" spans="3:6" x14ac:dyDescent="0.3">
      <c r="C2512"/>
      <c r="D2512"/>
      <c r="E2512"/>
      <c r="F2512"/>
    </row>
    <row r="2513" spans="3:6" x14ac:dyDescent="0.3">
      <c r="C2513"/>
      <c r="D2513"/>
      <c r="E2513"/>
      <c r="F2513"/>
    </row>
    <row r="2514" spans="3:6" x14ac:dyDescent="0.3">
      <c r="C2514"/>
      <c r="D2514"/>
      <c r="E2514"/>
      <c r="F2514"/>
    </row>
    <row r="2515" spans="3:6" x14ac:dyDescent="0.3">
      <c r="C2515"/>
      <c r="D2515"/>
      <c r="E2515"/>
      <c r="F2515"/>
    </row>
    <row r="2516" spans="3:6" x14ac:dyDescent="0.3">
      <c r="C2516"/>
      <c r="D2516"/>
      <c r="E2516"/>
      <c r="F2516"/>
    </row>
    <row r="2517" spans="3:6" x14ac:dyDescent="0.3">
      <c r="C2517"/>
      <c r="D2517"/>
      <c r="E2517"/>
      <c r="F2517"/>
    </row>
    <row r="2518" spans="3:6" x14ac:dyDescent="0.3">
      <c r="C2518"/>
      <c r="D2518"/>
      <c r="E2518"/>
      <c r="F2518"/>
    </row>
    <row r="2519" spans="3:6" x14ac:dyDescent="0.3">
      <c r="C2519"/>
      <c r="D2519"/>
      <c r="E2519"/>
      <c r="F2519"/>
    </row>
    <row r="2520" spans="3:6" x14ac:dyDescent="0.3">
      <c r="C2520"/>
      <c r="D2520"/>
      <c r="E2520"/>
      <c r="F2520"/>
    </row>
    <row r="2521" spans="3:6" x14ac:dyDescent="0.3">
      <c r="C2521"/>
      <c r="D2521"/>
      <c r="E2521"/>
      <c r="F2521"/>
    </row>
    <row r="2522" spans="3:6" x14ac:dyDescent="0.3">
      <c r="C2522"/>
      <c r="D2522"/>
      <c r="E2522"/>
      <c r="F2522"/>
    </row>
    <row r="2523" spans="3:6" x14ac:dyDescent="0.3">
      <c r="C2523"/>
      <c r="D2523"/>
      <c r="E2523"/>
      <c r="F2523"/>
    </row>
    <row r="2524" spans="3:6" x14ac:dyDescent="0.3">
      <c r="C2524"/>
      <c r="D2524"/>
      <c r="E2524"/>
      <c r="F2524"/>
    </row>
    <row r="2525" spans="3:6" x14ac:dyDescent="0.3">
      <c r="C2525"/>
      <c r="D2525"/>
      <c r="E2525"/>
      <c r="F2525"/>
    </row>
    <row r="2526" spans="3:6" x14ac:dyDescent="0.3">
      <c r="C2526"/>
      <c r="D2526"/>
      <c r="E2526"/>
      <c r="F2526"/>
    </row>
    <row r="2527" spans="3:6" x14ac:dyDescent="0.3">
      <c r="C2527"/>
      <c r="D2527"/>
      <c r="E2527"/>
      <c r="F2527"/>
    </row>
    <row r="2528" spans="3:6" x14ac:dyDescent="0.3">
      <c r="C2528"/>
      <c r="D2528"/>
      <c r="E2528"/>
      <c r="F2528"/>
    </row>
    <row r="2529" spans="3:6" x14ac:dyDescent="0.3">
      <c r="C2529"/>
      <c r="D2529"/>
      <c r="E2529"/>
      <c r="F2529"/>
    </row>
    <row r="2530" spans="3:6" x14ac:dyDescent="0.3">
      <c r="C2530"/>
      <c r="D2530"/>
      <c r="E2530"/>
      <c r="F2530"/>
    </row>
    <row r="2531" spans="3:6" x14ac:dyDescent="0.3">
      <c r="C2531"/>
      <c r="D2531"/>
      <c r="E2531"/>
      <c r="F2531"/>
    </row>
    <row r="2532" spans="3:6" x14ac:dyDescent="0.3">
      <c r="C2532"/>
      <c r="D2532"/>
      <c r="E2532"/>
      <c r="F2532"/>
    </row>
    <row r="2533" spans="3:6" x14ac:dyDescent="0.3">
      <c r="C2533"/>
      <c r="D2533"/>
      <c r="E2533"/>
      <c r="F2533"/>
    </row>
    <row r="2534" spans="3:6" x14ac:dyDescent="0.3">
      <c r="C2534"/>
      <c r="D2534"/>
      <c r="E2534"/>
      <c r="F2534"/>
    </row>
    <row r="2535" spans="3:6" x14ac:dyDescent="0.3">
      <c r="C2535"/>
      <c r="D2535"/>
      <c r="E2535"/>
      <c r="F2535"/>
    </row>
    <row r="2536" spans="3:6" x14ac:dyDescent="0.3">
      <c r="C2536"/>
      <c r="D2536"/>
      <c r="E2536"/>
      <c r="F2536"/>
    </row>
    <row r="2537" spans="3:6" x14ac:dyDescent="0.3">
      <c r="C2537"/>
      <c r="D2537"/>
      <c r="E2537"/>
      <c r="F2537"/>
    </row>
    <row r="2538" spans="3:6" x14ac:dyDescent="0.3">
      <c r="C2538"/>
      <c r="D2538"/>
      <c r="E2538"/>
      <c r="F2538"/>
    </row>
    <row r="2539" spans="3:6" x14ac:dyDescent="0.3">
      <c r="C2539"/>
      <c r="D2539"/>
      <c r="E2539"/>
      <c r="F2539"/>
    </row>
    <row r="2540" spans="3:6" x14ac:dyDescent="0.3">
      <c r="C2540"/>
      <c r="D2540"/>
      <c r="E2540"/>
      <c r="F2540"/>
    </row>
    <row r="2541" spans="3:6" x14ac:dyDescent="0.3">
      <c r="C2541"/>
      <c r="D2541"/>
      <c r="E2541"/>
      <c r="F2541"/>
    </row>
    <row r="2542" spans="3:6" x14ac:dyDescent="0.3">
      <c r="C2542"/>
      <c r="D2542"/>
      <c r="E2542"/>
      <c r="F2542"/>
    </row>
    <row r="2543" spans="3:6" x14ac:dyDescent="0.3">
      <c r="C2543"/>
      <c r="D2543"/>
      <c r="E2543"/>
      <c r="F2543"/>
    </row>
    <row r="2544" spans="3:6" x14ac:dyDescent="0.3">
      <c r="C2544"/>
      <c r="D2544"/>
      <c r="E2544"/>
      <c r="F2544"/>
    </row>
    <row r="2545" spans="3:6" x14ac:dyDescent="0.3">
      <c r="C2545"/>
      <c r="D2545"/>
      <c r="E2545"/>
      <c r="F2545"/>
    </row>
    <row r="2546" spans="3:6" x14ac:dyDescent="0.3">
      <c r="C2546"/>
      <c r="D2546"/>
      <c r="E2546"/>
      <c r="F2546"/>
    </row>
    <row r="2547" spans="3:6" x14ac:dyDescent="0.3">
      <c r="C2547"/>
      <c r="D2547"/>
      <c r="E2547"/>
      <c r="F2547"/>
    </row>
    <row r="2548" spans="3:6" x14ac:dyDescent="0.3">
      <c r="C2548"/>
      <c r="D2548"/>
      <c r="E2548"/>
      <c r="F2548"/>
    </row>
    <row r="2549" spans="3:6" x14ac:dyDescent="0.3">
      <c r="C2549"/>
      <c r="D2549"/>
      <c r="E2549"/>
      <c r="F2549"/>
    </row>
    <row r="2550" spans="3:6" x14ac:dyDescent="0.3">
      <c r="C2550"/>
      <c r="D2550"/>
      <c r="E2550"/>
      <c r="F2550"/>
    </row>
    <row r="2551" spans="3:6" x14ac:dyDescent="0.3">
      <c r="C2551"/>
      <c r="D2551"/>
      <c r="E2551"/>
      <c r="F2551"/>
    </row>
    <row r="2552" spans="3:6" x14ac:dyDescent="0.3">
      <c r="C2552"/>
      <c r="D2552"/>
      <c r="E2552"/>
      <c r="F2552"/>
    </row>
    <row r="2553" spans="3:6" x14ac:dyDescent="0.3">
      <c r="C2553"/>
      <c r="D2553"/>
      <c r="E2553"/>
      <c r="F2553"/>
    </row>
    <row r="2554" spans="3:6" x14ac:dyDescent="0.3">
      <c r="C2554"/>
      <c r="D2554"/>
      <c r="E2554"/>
      <c r="F2554"/>
    </row>
    <row r="2555" spans="3:6" x14ac:dyDescent="0.3">
      <c r="C2555"/>
      <c r="D2555"/>
      <c r="E2555"/>
      <c r="F2555"/>
    </row>
    <row r="2556" spans="3:6" x14ac:dyDescent="0.3">
      <c r="C2556"/>
      <c r="D2556"/>
      <c r="E2556"/>
      <c r="F2556"/>
    </row>
    <row r="2557" spans="3:6" x14ac:dyDescent="0.3">
      <c r="C2557"/>
      <c r="D2557"/>
      <c r="E2557"/>
      <c r="F2557"/>
    </row>
    <row r="2558" spans="3:6" x14ac:dyDescent="0.3">
      <c r="C2558"/>
      <c r="D2558"/>
      <c r="E2558"/>
      <c r="F2558"/>
    </row>
    <row r="2559" spans="3:6" x14ac:dyDescent="0.3">
      <c r="C2559"/>
      <c r="D2559"/>
      <c r="E2559"/>
      <c r="F2559"/>
    </row>
    <row r="2560" spans="3:6" x14ac:dyDescent="0.3">
      <c r="C2560"/>
      <c r="D2560"/>
      <c r="E2560"/>
      <c r="F2560"/>
    </row>
    <row r="2561" spans="3:6" x14ac:dyDescent="0.3">
      <c r="C2561"/>
      <c r="D2561"/>
      <c r="E2561"/>
      <c r="F2561"/>
    </row>
    <row r="2562" spans="3:6" x14ac:dyDescent="0.3">
      <c r="C2562"/>
      <c r="D2562"/>
      <c r="E2562"/>
      <c r="F2562"/>
    </row>
    <row r="2563" spans="3:6" x14ac:dyDescent="0.3">
      <c r="C2563"/>
      <c r="D2563"/>
      <c r="E2563"/>
      <c r="F2563"/>
    </row>
    <row r="2564" spans="3:6" x14ac:dyDescent="0.3">
      <c r="C2564"/>
      <c r="D2564"/>
      <c r="E2564"/>
      <c r="F2564"/>
    </row>
    <row r="2565" spans="3:6" x14ac:dyDescent="0.3">
      <c r="C2565"/>
      <c r="D2565"/>
      <c r="E2565"/>
      <c r="F2565"/>
    </row>
    <row r="2566" spans="3:6" x14ac:dyDescent="0.3">
      <c r="C2566"/>
      <c r="D2566"/>
      <c r="E2566"/>
      <c r="F2566"/>
    </row>
    <row r="2567" spans="3:6" x14ac:dyDescent="0.3">
      <c r="C2567"/>
      <c r="D2567"/>
      <c r="E2567"/>
      <c r="F2567"/>
    </row>
    <row r="2568" spans="3:6" x14ac:dyDescent="0.3">
      <c r="C2568"/>
      <c r="D2568"/>
      <c r="E2568"/>
      <c r="F2568"/>
    </row>
    <row r="2569" spans="3:6" x14ac:dyDescent="0.3">
      <c r="C2569"/>
      <c r="D2569"/>
      <c r="E2569"/>
      <c r="F2569"/>
    </row>
    <row r="2570" spans="3:6" x14ac:dyDescent="0.3">
      <c r="C2570"/>
      <c r="D2570"/>
      <c r="E2570"/>
      <c r="F2570"/>
    </row>
    <row r="2571" spans="3:6" x14ac:dyDescent="0.3">
      <c r="C2571"/>
      <c r="D2571"/>
      <c r="E2571"/>
      <c r="F2571"/>
    </row>
    <row r="2572" spans="3:6" x14ac:dyDescent="0.3">
      <c r="C2572"/>
      <c r="D2572"/>
      <c r="E2572"/>
      <c r="F2572"/>
    </row>
    <row r="2573" spans="3:6" x14ac:dyDescent="0.3">
      <c r="C2573"/>
      <c r="D2573"/>
      <c r="E2573"/>
      <c r="F2573"/>
    </row>
    <row r="2574" spans="3:6" x14ac:dyDescent="0.3">
      <c r="C2574"/>
      <c r="D2574"/>
      <c r="E2574"/>
      <c r="F2574"/>
    </row>
    <row r="2575" spans="3:6" x14ac:dyDescent="0.3">
      <c r="C2575"/>
      <c r="D2575"/>
      <c r="E2575"/>
      <c r="F2575"/>
    </row>
    <row r="2576" spans="3:6" x14ac:dyDescent="0.3">
      <c r="C2576"/>
      <c r="D2576"/>
      <c r="E2576"/>
      <c r="F2576"/>
    </row>
    <row r="2577" spans="3:6" x14ac:dyDescent="0.3">
      <c r="C2577"/>
      <c r="D2577"/>
      <c r="E2577"/>
      <c r="F2577"/>
    </row>
    <row r="2578" spans="3:6" x14ac:dyDescent="0.3">
      <c r="C2578"/>
      <c r="D2578"/>
      <c r="E2578"/>
      <c r="F2578"/>
    </row>
    <row r="2579" spans="3:6" x14ac:dyDescent="0.3">
      <c r="C2579"/>
      <c r="D2579"/>
      <c r="E2579"/>
      <c r="F2579"/>
    </row>
    <row r="2580" spans="3:6" x14ac:dyDescent="0.3">
      <c r="C2580"/>
      <c r="D2580"/>
      <c r="E2580"/>
      <c r="F2580"/>
    </row>
    <row r="2581" spans="3:6" x14ac:dyDescent="0.3">
      <c r="C2581"/>
      <c r="D2581"/>
      <c r="E2581"/>
      <c r="F2581"/>
    </row>
    <row r="2582" spans="3:6" x14ac:dyDescent="0.3">
      <c r="C2582"/>
      <c r="D2582"/>
      <c r="E2582"/>
      <c r="F2582"/>
    </row>
    <row r="2583" spans="3:6" x14ac:dyDescent="0.3">
      <c r="C2583"/>
      <c r="D2583"/>
      <c r="E2583"/>
      <c r="F2583"/>
    </row>
    <row r="2584" spans="3:6" x14ac:dyDescent="0.3">
      <c r="C2584"/>
      <c r="D2584"/>
      <c r="E2584"/>
      <c r="F2584"/>
    </row>
    <row r="2585" spans="3:6" x14ac:dyDescent="0.3">
      <c r="C2585"/>
      <c r="D2585"/>
      <c r="E2585"/>
      <c r="F2585"/>
    </row>
    <row r="2586" spans="3:6" x14ac:dyDescent="0.3">
      <c r="C2586"/>
      <c r="D2586"/>
      <c r="E2586"/>
      <c r="F2586"/>
    </row>
    <row r="2587" spans="3:6" x14ac:dyDescent="0.3">
      <c r="C2587"/>
      <c r="D2587"/>
      <c r="E2587"/>
      <c r="F2587"/>
    </row>
    <row r="2588" spans="3:6" x14ac:dyDescent="0.3">
      <c r="C2588"/>
      <c r="D2588"/>
      <c r="E2588"/>
      <c r="F2588"/>
    </row>
    <row r="2589" spans="3:6" x14ac:dyDescent="0.3">
      <c r="C2589"/>
      <c r="D2589"/>
      <c r="E2589"/>
      <c r="F2589"/>
    </row>
    <row r="2590" spans="3:6" x14ac:dyDescent="0.3">
      <c r="C2590"/>
      <c r="D2590"/>
      <c r="E2590"/>
      <c r="F2590"/>
    </row>
    <row r="2591" spans="3:6" x14ac:dyDescent="0.3">
      <c r="C2591"/>
      <c r="D2591"/>
      <c r="E2591"/>
      <c r="F2591"/>
    </row>
    <row r="2592" spans="3:6" x14ac:dyDescent="0.3">
      <c r="C2592"/>
      <c r="D2592"/>
      <c r="E2592"/>
      <c r="F2592"/>
    </row>
    <row r="2593" spans="3:6" x14ac:dyDescent="0.3">
      <c r="C2593"/>
      <c r="D2593"/>
      <c r="E2593"/>
      <c r="F2593"/>
    </row>
    <row r="2594" spans="3:6" x14ac:dyDescent="0.3">
      <c r="C2594"/>
      <c r="D2594"/>
      <c r="E2594"/>
      <c r="F2594"/>
    </row>
    <row r="2595" spans="3:6" x14ac:dyDescent="0.3">
      <c r="C2595"/>
      <c r="D2595"/>
      <c r="E2595"/>
      <c r="F2595"/>
    </row>
    <row r="2596" spans="3:6" x14ac:dyDescent="0.3">
      <c r="C2596"/>
      <c r="D2596"/>
      <c r="E2596"/>
      <c r="F2596"/>
    </row>
    <row r="2597" spans="3:6" x14ac:dyDescent="0.3">
      <c r="C2597"/>
      <c r="D2597"/>
      <c r="E2597"/>
      <c r="F2597"/>
    </row>
    <row r="2598" spans="3:6" x14ac:dyDescent="0.3">
      <c r="C2598"/>
      <c r="D2598"/>
      <c r="E2598"/>
      <c r="F2598"/>
    </row>
    <row r="2599" spans="3:6" x14ac:dyDescent="0.3">
      <c r="C2599"/>
      <c r="D2599"/>
      <c r="E2599"/>
      <c r="F2599"/>
    </row>
    <row r="2600" spans="3:6" x14ac:dyDescent="0.3">
      <c r="C2600"/>
      <c r="D2600"/>
      <c r="E2600"/>
      <c r="F2600"/>
    </row>
    <row r="2601" spans="3:6" x14ac:dyDescent="0.3">
      <c r="C2601"/>
      <c r="D2601"/>
      <c r="E2601"/>
      <c r="F2601"/>
    </row>
    <row r="2602" spans="3:6" x14ac:dyDescent="0.3">
      <c r="C2602"/>
      <c r="D2602"/>
      <c r="E2602"/>
      <c r="F2602"/>
    </row>
    <row r="2603" spans="3:6" x14ac:dyDescent="0.3">
      <c r="C2603"/>
      <c r="D2603"/>
      <c r="E2603"/>
      <c r="F2603"/>
    </row>
    <row r="2604" spans="3:6" x14ac:dyDescent="0.3">
      <c r="C2604"/>
      <c r="D2604"/>
      <c r="E2604"/>
      <c r="F2604"/>
    </row>
    <row r="2605" spans="3:6" x14ac:dyDescent="0.3">
      <c r="C2605"/>
      <c r="D2605"/>
      <c r="E2605"/>
      <c r="F2605"/>
    </row>
    <row r="2606" spans="3:6" x14ac:dyDescent="0.3">
      <c r="C2606"/>
      <c r="D2606"/>
      <c r="E2606"/>
      <c r="F2606"/>
    </row>
    <row r="2607" spans="3:6" x14ac:dyDescent="0.3">
      <c r="C2607"/>
      <c r="D2607"/>
      <c r="E2607"/>
      <c r="F2607"/>
    </row>
    <row r="2608" spans="3:6" x14ac:dyDescent="0.3">
      <c r="C2608"/>
      <c r="D2608"/>
      <c r="E2608"/>
      <c r="F2608"/>
    </row>
    <row r="2609" spans="1:6" x14ac:dyDescent="0.3">
      <c r="C2609"/>
      <c r="D2609"/>
      <c r="E2609"/>
      <c r="F2609"/>
    </row>
    <row r="2610" spans="1:6" x14ac:dyDescent="0.3">
      <c r="A2610" s="3"/>
      <c r="B2610" s="3"/>
      <c r="C2610"/>
      <c r="D2610"/>
      <c r="E2610"/>
      <c r="F2610"/>
    </row>
    <row r="2611" spans="1:6" x14ac:dyDescent="0.3">
      <c r="C2611"/>
      <c r="D2611"/>
      <c r="E2611"/>
      <c r="F2611"/>
    </row>
    <row r="2612" spans="1:6" x14ac:dyDescent="0.3">
      <c r="C2612"/>
      <c r="D2612"/>
      <c r="E2612"/>
      <c r="F2612"/>
    </row>
    <row r="2613" spans="1:6" x14ac:dyDescent="0.3">
      <c r="A2613" s="3"/>
      <c r="B2613" s="3"/>
      <c r="C2613"/>
      <c r="D2613"/>
      <c r="E2613"/>
      <c r="F2613"/>
    </row>
    <row r="2614" spans="1:6" x14ac:dyDescent="0.3">
      <c r="C2614"/>
      <c r="D2614"/>
      <c r="E2614"/>
      <c r="F2614"/>
    </row>
    <row r="2615" spans="1:6" x14ac:dyDescent="0.3">
      <c r="C2615"/>
      <c r="D2615"/>
      <c r="E2615"/>
      <c r="F2615"/>
    </row>
    <row r="2616" spans="1:6" x14ac:dyDescent="0.3">
      <c r="A2616" s="3"/>
      <c r="B2616" s="3"/>
      <c r="C2616"/>
      <c r="D2616"/>
      <c r="E2616"/>
      <c r="F2616"/>
    </row>
    <row r="2617" spans="1:6" x14ac:dyDescent="0.3">
      <c r="C2617"/>
      <c r="D2617"/>
      <c r="E2617"/>
      <c r="F2617"/>
    </row>
    <row r="2618" spans="1:6" x14ac:dyDescent="0.3">
      <c r="C2618"/>
      <c r="D2618"/>
      <c r="E2618"/>
      <c r="F2618"/>
    </row>
    <row r="2619" spans="1:6" x14ac:dyDescent="0.3">
      <c r="C2619"/>
      <c r="D2619"/>
      <c r="E2619"/>
      <c r="F2619"/>
    </row>
    <row r="2620" spans="1:6" x14ac:dyDescent="0.3">
      <c r="C2620"/>
      <c r="D2620"/>
      <c r="E2620"/>
      <c r="F2620"/>
    </row>
    <row r="2621" spans="1:6" x14ac:dyDescent="0.3">
      <c r="C2621"/>
      <c r="D2621"/>
      <c r="E2621"/>
      <c r="F2621"/>
    </row>
    <row r="2622" spans="1:6" x14ac:dyDescent="0.3">
      <c r="C2622"/>
      <c r="D2622"/>
      <c r="E2622"/>
      <c r="F2622"/>
    </row>
    <row r="2623" spans="1:6" x14ac:dyDescent="0.3">
      <c r="C2623"/>
      <c r="D2623"/>
      <c r="E2623"/>
      <c r="F2623"/>
    </row>
    <row r="2624" spans="1:6" x14ac:dyDescent="0.3">
      <c r="C2624"/>
      <c r="D2624"/>
      <c r="E2624"/>
      <c r="F2624"/>
    </row>
    <row r="2625" spans="3:6" x14ac:dyDescent="0.3">
      <c r="C2625"/>
      <c r="D2625"/>
      <c r="E2625"/>
      <c r="F2625"/>
    </row>
    <row r="2626" spans="3:6" x14ac:dyDescent="0.3">
      <c r="C2626"/>
      <c r="D2626"/>
      <c r="E2626"/>
      <c r="F2626"/>
    </row>
    <row r="2627" spans="3:6" x14ac:dyDescent="0.3">
      <c r="C2627"/>
      <c r="D2627"/>
      <c r="E2627"/>
      <c r="F2627"/>
    </row>
    <row r="2628" spans="3:6" x14ac:dyDescent="0.3">
      <c r="C2628"/>
      <c r="D2628"/>
      <c r="E2628"/>
      <c r="F2628"/>
    </row>
    <row r="2629" spans="3:6" x14ac:dyDescent="0.3">
      <c r="C2629"/>
      <c r="D2629"/>
      <c r="E2629"/>
      <c r="F2629"/>
    </row>
    <row r="2630" spans="3:6" x14ac:dyDescent="0.3">
      <c r="C2630"/>
      <c r="D2630"/>
      <c r="E2630"/>
      <c r="F2630"/>
    </row>
    <row r="2631" spans="3:6" x14ac:dyDescent="0.3">
      <c r="C2631"/>
      <c r="D2631"/>
      <c r="E2631"/>
      <c r="F2631"/>
    </row>
    <row r="2632" spans="3:6" x14ac:dyDescent="0.3">
      <c r="C2632"/>
      <c r="D2632"/>
      <c r="E2632"/>
      <c r="F2632"/>
    </row>
    <row r="2633" spans="3:6" x14ac:dyDescent="0.3">
      <c r="C2633"/>
      <c r="D2633"/>
      <c r="E2633"/>
      <c r="F2633"/>
    </row>
    <row r="2634" spans="3:6" x14ac:dyDescent="0.3">
      <c r="C2634"/>
      <c r="D2634"/>
      <c r="E2634"/>
      <c r="F2634"/>
    </row>
    <row r="2635" spans="3:6" x14ac:dyDescent="0.3">
      <c r="C2635"/>
      <c r="D2635"/>
      <c r="E2635"/>
      <c r="F2635"/>
    </row>
    <row r="2636" spans="3:6" x14ac:dyDescent="0.3">
      <c r="C2636"/>
      <c r="D2636"/>
      <c r="E2636"/>
      <c r="F2636"/>
    </row>
    <row r="2637" spans="3:6" x14ac:dyDescent="0.3">
      <c r="C2637"/>
      <c r="D2637"/>
      <c r="E2637"/>
      <c r="F2637"/>
    </row>
    <row r="2638" spans="3:6" x14ac:dyDescent="0.3">
      <c r="C2638"/>
      <c r="D2638"/>
      <c r="E2638"/>
      <c r="F2638"/>
    </row>
    <row r="2639" spans="3:6" x14ac:dyDescent="0.3">
      <c r="C2639"/>
      <c r="D2639"/>
      <c r="E2639"/>
      <c r="F2639"/>
    </row>
    <row r="2640" spans="3:6" x14ac:dyDescent="0.3">
      <c r="C2640"/>
      <c r="D2640"/>
      <c r="E2640"/>
      <c r="F2640"/>
    </row>
    <row r="2641" spans="3:6" x14ac:dyDescent="0.3">
      <c r="C2641"/>
      <c r="D2641"/>
      <c r="E2641"/>
      <c r="F2641"/>
    </row>
    <row r="2642" spans="3:6" x14ac:dyDescent="0.3">
      <c r="C2642"/>
      <c r="D2642"/>
      <c r="E2642"/>
      <c r="F2642"/>
    </row>
    <row r="2643" spans="3:6" x14ac:dyDescent="0.3">
      <c r="C2643"/>
      <c r="D2643"/>
      <c r="E2643"/>
      <c r="F2643"/>
    </row>
    <row r="2644" spans="3:6" x14ac:dyDescent="0.3">
      <c r="C2644"/>
      <c r="D2644"/>
      <c r="E2644"/>
      <c r="F2644"/>
    </row>
    <row r="2645" spans="3:6" x14ac:dyDescent="0.3">
      <c r="C2645"/>
      <c r="D2645"/>
      <c r="E2645"/>
      <c r="F2645"/>
    </row>
    <row r="2646" spans="3:6" x14ac:dyDescent="0.3">
      <c r="C2646"/>
      <c r="D2646"/>
      <c r="E2646"/>
      <c r="F2646"/>
    </row>
    <row r="2647" spans="3:6" x14ac:dyDescent="0.3">
      <c r="C2647"/>
      <c r="D2647"/>
      <c r="E2647"/>
      <c r="F2647"/>
    </row>
    <row r="2648" spans="3:6" x14ac:dyDescent="0.3">
      <c r="C2648"/>
      <c r="D2648"/>
      <c r="E2648"/>
      <c r="F2648"/>
    </row>
    <row r="2649" spans="3:6" x14ac:dyDescent="0.3">
      <c r="C2649"/>
      <c r="D2649"/>
      <c r="E2649"/>
      <c r="F2649"/>
    </row>
    <row r="2650" spans="3:6" x14ac:dyDescent="0.3">
      <c r="C2650"/>
      <c r="D2650"/>
      <c r="E2650"/>
      <c r="F2650"/>
    </row>
    <row r="2651" spans="3:6" x14ac:dyDescent="0.3">
      <c r="C2651"/>
      <c r="D2651"/>
      <c r="E2651"/>
      <c r="F2651"/>
    </row>
    <row r="2652" spans="3:6" x14ac:dyDescent="0.3">
      <c r="C2652"/>
      <c r="D2652"/>
      <c r="E2652"/>
      <c r="F2652"/>
    </row>
    <row r="2653" spans="3:6" x14ac:dyDescent="0.3">
      <c r="C2653"/>
      <c r="D2653"/>
      <c r="E2653"/>
      <c r="F2653"/>
    </row>
    <row r="2654" spans="3:6" x14ac:dyDescent="0.3">
      <c r="C2654"/>
      <c r="D2654"/>
      <c r="E2654"/>
      <c r="F2654"/>
    </row>
    <row r="2655" spans="3:6" x14ac:dyDescent="0.3">
      <c r="C2655"/>
      <c r="D2655"/>
      <c r="E2655"/>
      <c r="F2655"/>
    </row>
    <row r="2656" spans="3:6" x14ac:dyDescent="0.3">
      <c r="C2656"/>
      <c r="D2656"/>
      <c r="E2656"/>
      <c r="F2656"/>
    </row>
    <row r="2657" spans="3:6" x14ac:dyDescent="0.3">
      <c r="C2657"/>
      <c r="D2657"/>
      <c r="E2657"/>
      <c r="F2657"/>
    </row>
    <row r="2658" spans="3:6" x14ac:dyDescent="0.3">
      <c r="C2658"/>
      <c r="D2658"/>
      <c r="E2658"/>
      <c r="F2658"/>
    </row>
    <row r="2659" spans="3:6" x14ac:dyDescent="0.3">
      <c r="C2659"/>
      <c r="D2659"/>
      <c r="E2659"/>
      <c r="F2659"/>
    </row>
    <row r="2660" spans="3:6" x14ac:dyDescent="0.3">
      <c r="C2660"/>
      <c r="D2660"/>
      <c r="E2660"/>
      <c r="F2660"/>
    </row>
    <row r="2661" spans="3:6" x14ac:dyDescent="0.3">
      <c r="C2661"/>
      <c r="D2661"/>
      <c r="E2661"/>
      <c r="F2661"/>
    </row>
    <row r="2662" spans="3:6" x14ac:dyDescent="0.3">
      <c r="C2662"/>
      <c r="D2662"/>
      <c r="E2662"/>
      <c r="F2662"/>
    </row>
    <row r="2663" spans="3:6" x14ac:dyDescent="0.3">
      <c r="C2663"/>
      <c r="D2663"/>
      <c r="E2663"/>
      <c r="F2663"/>
    </row>
    <row r="2664" spans="3:6" x14ac:dyDescent="0.3">
      <c r="C2664"/>
      <c r="D2664"/>
      <c r="E2664"/>
      <c r="F2664"/>
    </row>
    <row r="2665" spans="3:6" x14ac:dyDescent="0.3">
      <c r="C2665"/>
      <c r="D2665"/>
      <c r="E2665"/>
      <c r="F2665"/>
    </row>
    <row r="2666" spans="3:6" x14ac:dyDescent="0.3">
      <c r="C2666"/>
      <c r="D2666"/>
      <c r="E2666"/>
      <c r="F2666"/>
    </row>
    <row r="2667" spans="3:6" x14ac:dyDescent="0.3">
      <c r="C2667"/>
      <c r="D2667"/>
      <c r="E2667"/>
      <c r="F2667"/>
    </row>
    <row r="2668" spans="3:6" x14ac:dyDescent="0.3">
      <c r="C2668"/>
      <c r="D2668"/>
      <c r="E2668"/>
      <c r="F2668"/>
    </row>
    <row r="2669" spans="3:6" x14ac:dyDescent="0.3">
      <c r="C2669"/>
      <c r="D2669"/>
      <c r="E2669"/>
      <c r="F2669"/>
    </row>
    <row r="2670" spans="3:6" x14ac:dyDescent="0.3">
      <c r="C2670"/>
      <c r="D2670"/>
      <c r="E2670"/>
      <c r="F2670"/>
    </row>
    <row r="2671" spans="3:6" x14ac:dyDescent="0.3">
      <c r="C2671"/>
      <c r="D2671"/>
      <c r="E2671"/>
      <c r="F2671"/>
    </row>
    <row r="2672" spans="3:6" x14ac:dyDescent="0.3">
      <c r="C2672"/>
      <c r="D2672"/>
      <c r="E2672"/>
      <c r="F2672"/>
    </row>
    <row r="2673" spans="3:6" x14ac:dyDescent="0.3">
      <c r="C2673"/>
      <c r="D2673"/>
      <c r="E2673"/>
      <c r="F2673"/>
    </row>
    <row r="2674" spans="3:6" x14ac:dyDescent="0.3">
      <c r="C2674"/>
      <c r="D2674"/>
      <c r="E2674"/>
      <c r="F2674"/>
    </row>
    <row r="2675" spans="3:6" x14ac:dyDescent="0.3">
      <c r="C2675"/>
      <c r="D2675"/>
      <c r="E2675"/>
      <c r="F2675"/>
    </row>
    <row r="2676" spans="3:6" x14ac:dyDescent="0.3">
      <c r="C2676"/>
      <c r="D2676"/>
      <c r="E2676"/>
      <c r="F2676"/>
    </row>
    <row r="2677" spans="3:6" x14ac:dyDescent="0.3">
      <c r="C2677"/>
      <c r="D2677"/>
      <c r="E2677"/>
      <c r="F2677"/>
    </row>
    <row r="2678" spans="3:6" x14ac:dyDescent="0.3">
      <c r="C2678"/>
      <c r="D2678"/>
      <c r="E2678"/>
      <c r="F2678"/>
    </row>
    <row r="2679" spans="3:6" x14ac:dyDescent="0.3">
      <c r="C2679"/>
      <c r="D2679"/>
      <c r="E2679"/>
      <c r="F2679"/>
    </row>
    <row r="2680" spans="3:6" x14ac:dyDescent="0.3">
      <c r="C2680"/>
      <c r="D2680"/>
      <c r="E2680"/>
      <c r="F2680"/>
    </row>
    <row r="2681" spans="3:6" x14ac:dyDescent="0.3">
      <c r="C2681"/>
      <c r="D2681"/>
      <c r="E2681"/>
      <c r="F2681"/>
    </row>
    <row r="2682" spans="3:6" x14ac:dyDescent="0.3">
      <c r="C2682"/>
      <c r="D2682"/>
      <c r="E2682"/>
      <c r="F2682"/>
    </row>
    <row r="2683" spans="3:6" x14ac:dyDescent="0.3">
      <c r="C2683"/>
      <c r="D2683"/>
      <c r="E2683"/>
      <c r="F2683"/>
    </row>
    <row r="2684" spans="3:6" x14ac:dyDescent="0.3">
      <c r="C2684"/>
      <c r="D2684"/>
      <c r="E2684"/>
      <c r="F2684"/>
    </row>
    <row r="2685" spans="3:6" x14ac:dyDescent="0.3">
      <c r="C2685"/>
      <c r="D2685"/>
      <c r="E2685"/>
      <c r="F2685"/>
    </row>
    <row r="2686" spans="3:6" x14ac:dyDescent="0.3">
      <c r="C2686"/>
      <c r="D2686"/>
      <c r="E2686"/>
      <c r="F2686"/>
    </row>
    <row r="2687" spans="3:6" x14ac:dyDescent="0.3">
      <c r="C2687"/>
      <c r="D2687"/>
      <c r="E2687"/>
      <c r="F2687"/>
    </row>
    <row r="2688" spans="3:6" x14ac:dyDescent="0.3">
      <c r="C2688"/>
      <c r="D2688"/>
      <c r="E2688"/>
      <c r="F2688"/>
    </row>
    <row r="2689" spans="3:6" x14ac:dyDescent="0.3">
      <c r="C2689"/>
      <c r="D2689"/>
      <c r="E2689"/>
      <c r="F2689"/>
    </row>
    <row r="2690" spans="3:6" x14ac:dyDescent="0.3">
      <c r="C2690"/>
      <c r="D2690"/>
      <c r="E2690"/>
      <c r="F2690"/>
    </row>
    <row r="2691" spans="3:6" x14ac:dyDescent="0.3">
      <c r="C2691"/>
      <c r="D2691"/>
      <c r="E2691"/>
      <c r="F2691"/>
    </row>
    <row r="2692" spans="3:6" x14ac:dyDescent="0.3">
      <c r="C2692"/>
      <c r="D2692"/>
      <c r="E2692"/>
      <c r="F2692"/>
    </row>
    <row r="2693" spans="3:6" x14ac:dyDescent="0.3">
      <c r="C2693"/>
      <c r="D2693"/>
      <c r="E2693"/>
      <c r="F2693"/>
    </row>
    <row r="2694" spans="3:6" x14ac:dyDescent="0.3">
      <c r="C2694"/>
      <c r="D2694"/>
      <c r="E2694"/>
      <c r="F2694"/>
    </row>
    <row r="2695" spans="3:6" x14ac:dyDescent="0.3">
      <c r="C2695"/>
      <c r="D2695"/>
      <c r="E2695"/>
      <c r="F2695"/>
    </row>
    <row r="2696" spans="3:6" x14ac:dyDescent="0.3">
      <c r="C2696"/>
      <c r="D2696"/>
      <c r="E2696"/>
      <c r="F2696"/>
    </row>
    <row r="2697" spans="3:6" x14ac:dyDescent="0.3">
      <c r="C2697"/>
      <c r="D2697"/>
      <c r="E2697"/>
      <c r="F2697"/>
    </row>
    <row r="2698" spans="3:6" x14ac:dyDescent="0.3">
      <c r="C2698"/>
      <c r="D2698"/>
      <c r="E2698"/>
      <c r="F2698"/>
    </row>
    <row r="2699" spans="3:6" x14ac:dyDescent="0.3">
      <c r="C2699"/>
      <c r="D2699"/>
      <c r="E2699"/>
      <c r="F2699"/>
    </row>
    <row r="2700" spans="3:6" x14ac:dyDescent="0.3">
      <c r="C2700"/>
      <c r="D2700"/>
      <c r="E2700"/>
      <c r="F2700"/>
    </row>
    <row r="2701" spans="3:6" x14ac:dyDescent="0.3">
      <c r="C2701"/>
      <c r="D2701"/>
      <c r="E2701"/>
      <c r="F2701"/>
    </row>
    <row r="2702" spans="3:6" x14ac:dyDescent="0.3">
      <c r="C2702"/>
      <c r="D2702"/>
      <c r="E2702"/>
      <c r="F2702"/>
    </row>
    <row r="2703" spans="3:6" x14ac:dyDescent="0.3">
      <c r="C2703"/>
      <c r="D2703"/>
      <c r="E2703"/>
      <c r="F2703"/>
    </row>
    <row r="2704" spans="3:6" x14ac:dyDescent="0.3">
      <c r="C2704"/>
      <c r="D2704"/>
      <c r="E2704"/>
      <c r="F2704"/>
    </row>
    <row r="2705" spans="3:6" x14ac:dyDescent="0.3">
      <c r="C2705"/>
      <c r="D2705"/>
      <c r="E2705"/>
      <c r="F2705"/>
    </row>
    <row r="2706" spans="3:6" x14ac:dyDescent="0.3">
      <c r="C2706"/>
      <c r="D2706"/>
      <c r="E2706"/>
      <c r="F2706"/>
    </row>
    <row r="2707" spans="3:6" x14ac:dyDescent="0.3">
      <c r="C2707"/>
      <c r="D2707"/>
      <c r="E2707"/>
      <c r="F2707"/>
    </row>
    <row r="2708" spans="3:6" x14ac:dyDescent="0.3">
      <c r="C2708"/>
      <c r="D2708"/>
      <c r="E2708"/>
      <c r="F2708"/>
    </row>
    <row r="2709" spans="3:6" x14ac:dyDescent="0.3">
      <c r="C2709"/>
      <c r="D2709"/>
      <c r="E2709"/>
      <c r="F2709"/>
    </row>
    <row r="2710" spans="3:6" x14ac:dyDescent="0.3">
      <c r="C2710"/>
      <c r="D2710"/>
      <c r="E2710"/>
      <c r="F2710"/>
    </row>
    <row r="2711" spans="3:6" x14ac:dyDescent="0.3">
      <c r="C2711"/>
      <c r="D2711"/>
      <c r="E2711"/>
      <c r="F2711"/>
    </row>
    <row r="2712" spans="3:6" x14ac:dyDescent="0.3">
      <c r="C2712"/>
      <c r="D2712"/>
      <c r="E2712"/>
      <c r="F2712"/>
    </row>
    <row r="2713" spans="3:6" x14ac:dyDescent="0.3">
      <c r="C2713"/>
      <c r="D2713"/>
      <c r="E2713"/>
      <c r="F2713"/>
    </row>
    <row r="2714" spans="3:6" x14ac:dyDescent="0.3">
      <c r="C2714"/>
      <c r="D2714"/>
      <c r="E2714"/>
      <c r="F2714"/>
    </row>
    <row r="2715" spans="3:6" x14ac:dyDescent="0.3">
      <c r="C2715"/>
      <c r="D2715"/>
      <c r="E2715"/>
      <c r="F2715"/>
    </row>
    <row r="2716" spans="3:6" x14ac:dyDescent="0.3">
      <c r="C2716"/>
      <c r="D2716"/>
      <c r="E2716"/>
      <c r="F2716"/>
    </row>
    <row r="2717" spans="3:6" x14ac:dyDescent="0.3">
      <c r="C2717"/>
      <c r="D2717"/>
      <c r="E2717"/>
      <c r="F2717"/>
    </row>
    <row r="2718" spans="3:6" x14ac:dyDescent="0.3">
      <c r="C2718"/>
      <c r="D2718"/>
      <c r="E2718"/>
      <c r="F2718"/>
    </row>
    <row r="2719" spans="3:6" x14ac:dyDescent="0.3">
      <c r="C2719"/>
      <c r="D2719"/>
      <c r="E2719"/>
      <c r="F2719"/>
    </row>
    <row r="2720" spans="3:6" x14ac:dyDescent="0.3">
      <c r="C2720"/>
      <c r="D2720"/>
      <c r="E2720"/>
      <c r="F2720"/>
    </row>
    <row r="2721" spans="3:6" x14ac:dyDescent="0.3">
      <c r="C2721"/>
      <c r="D2721"/>
      <c r="E2721"/>
      <c r="F2721"/>
    </row>
    <row r="2722" spans="3:6" x14ac:dyDescent="0.3">
      <c r="C2722"/>
      <c r="D2722"/>
      <c r="E2722"/>
      <c r="F2722"/>
    </row>
    <row r="2723" spans="3:6" x14ac:dyDescent="0.3">
      <c r="C2723"/>
      <c r="D2723"/>
      <c r="E2723"/>
      <c r="F2723"/>
    </row>
    <row r="2724" spans="3:6" x14ac:dyDescent="0.3">
      <c r="C2724"/>
      <c r="D2724"/>
      <c r="E2724"/>
      <c r="F2724"/>
    </row>
    <row r="2725" spans="3:6" x14ac:dyDescent="0.3">
      <c r="C2725"/>
      <c r="D2725"/>
      <c r="E2725"/>
      <c r="F2725"/>
    </row>
    <row r="2726" spans="3:6" x14ac:dyDescent="0.3">
      <c r="C2726"/>
      <c r="D2726"/>
      <c r="E2726"/>
      <c r="F2726"/>
    </row>
    <row r="2727" spans="3:6" x14ac:dyDescent="0.3">
      <c r="C2727"/>
      <c r="D2727"/>
      <c r="E2727"/>
      <c r="F2727"/>
    </row>
    <row r="2728" spans="3:6" x14ac:dyDescent="0.3">
      <c r="C2728"/>
      <c r="D2728"/>
      <c r="E2728"/>
      <c r="F2728"/>
    </row>
    <row r="2729" spans="3:6" x14ac:dyDescent="0.3">
      <c r="C2729"/>
      <c r="D2729"/>
      <c r="E2729"/>
      <c r="F2729"/>
    </row>
    <row r="2730" spans="3:6" x14ac:dyDescent="0.3">
      <c r="C2730"/>
      <c r="D2730"/>
      <c r="E2730"/>
      <c r="F2730"/>
    </row>
    <row r="2731" spans="3:6" x14ac:dyDescent="0.3">
      <c r="C2731"/>
      <c r="D2731"/>
      <c r="E2731"/>
      <c r="F2731"/>
    </row>
    <row r="2732" spans="3:6" x14ac:dyDescent="0.3">
      <c r="C2732"/>
      <c r="D2732"/>
      <c r="E2732"/>
      <c r="F2732"/>
    </row>
    <row r="2733" spans="3:6" x14ac:dyDescent="0.3">
      <c r="C2733"/>
      <c r="D2733"/>
      <c r="E2733"/>
      <c r="F2733"/>
    </row>
    <row r="2734" spans="3:6" x14ac:dyDescent="0.3">
      <c r="C2734"/>
      <c r="D2734"/>
      <c r="E2734"/>
      <c r="F2734"/>
    </row>
    <row r="2735" spans="3:6" x14ac:dyDescent="0.3">
      <c r="C2735"/>
      <c r="D2735"/>
      <c r="E2735"/>
      <c r="F2735"/>
    </row>
    <row r="2736" spans="3:6" x14ac:dyDescent="0.3">
      <c r="C2736"/>
      <c r="D2736"/>
      <c r="E2736"/>
      <c r="F2736"/>
    </row>
    <row r="2737" spans="1:6" x14ac:dyDescent="0.3">
      <c r="C2737"/>
      <c r="D2737"/>
      <c r="E2737"/>
      <c r="F2737"/>
    </row>
    <row r="2738" spans="1:6" x14ac:dyDescent="0.3">
      <c r="C2738"/>
      <c r="D2738"/>
      <c r="E2738"/>
      <c r="F2738"/>
    </row>
    <row r="2739" spans="1:6" x14ac:dyDescent="0.3">
      <c r="C2739"/>
      <c r="D2739"/>
      <c r="E2739"/>
      <c r="F2739"/>
    </row>
    <row r="2740" spans="1:6" x14ac:dyDescent="0.3">
      <c r="C2740"/>
      <c r="D2740"/>
      <c r="E2740"/>
      <c r="F2740"/>
    </row>
    <row r="2741" spans="1:6" x14ac:dyDescent="0.3">
      <c r="C2741"/>
      <c r="D2741"/>
      <c r="E2741"/>
      <c r="F2741"/>
    </row>
    <row r="2742" spans="1:6" x14ac:dyDescent="0.3">
      <c r="C2742"/>
      <c r="D2742"/>
      <c r="E2742"/>
      <c r="F2742"/>
    </row>
    <row r="2743" spans="1:6" x14ac:dyDescent="0.3">
      <c r="A2743" s="3"/>
      <c r="B2743" s="3"/>
      <c r="C2743"/>
      <c r="D2743"/>
      <c r="E2743"/>
      <c r="F2743"/>
    </row>
    <row r="2744" spans="1:6" x14ac:dyDescent="0.3">
      <c r="C2744"/>
      <c r="D2744"/>
      <c r="E2744"/>
      <c r="F2744"/>
    </row>
    <row r="2745" spans="1:6" x14ac:dyDescent="0.3">
      <c r="C2745"/>
      <c r="D2745"/>
      <c r="E2745"/>
      <c r="F2745"/>
    </row>
    <row r="2746" spans="1:6" x14ac:dyDescent="0.3">
      <c r="C2746"/>
      <c r="D2746"/>
      <c r="E2746"/>
      <c r="F2746"/>
    </row>
    <row r="2747" spans="1:6" x14ac:dyDescent="0.3">
      <c r="C2747"/>
      <c r="D2747"/>
      <c r="E2747"/>
      <c r="F2747"/>
    </row>
    <row r="2748" spans="1:6" x14ac:dyDescent="0.3">
      <c r="C2748"/>
      <c r="D2748"/>
      <c r="E2748"/>
      <c r="F2748"/>
    </row>
    <row r="2749" spans="1:6" x14ac:dyDescent="0.3">
      <c r="C2749"/>
      <c r="D2749"/>
      <c r="E2749"/>
      <c r="F2749"/>
    </row>
    <row r="2750" spans="1:6" x14ac:dyDescent="0.3">
      <c r="C2750"/>
      <c r="D2750"/>
      <c r="E2750"/>
      <c r="F2750"/>
    </row>
    <row r="2751" spans="1:6" x14ac:dyDescent="0.3">
      <c r="C2751"/>
      <c r="D2751"/>
      <c r="E2751"/>
      <c r="F2751"/>
    </row>
    <row r="2752" spans="1:6" x14ac:dyDescent="0.3">
      <c r="C2752"/>
      <c r="D2752"/>
      <c r="E2752"/>
      <c r="F2752"/>
    </row>
    <row r="2753" spans="3:6" x14ac:dyDescent="0.3">
      <c r="C2753"/>
      <c r="D2753"/>
      <c r="E2753"/>
      <c r="F2753"/>
    </row>
    <row r="2754" spans="3:6" x14ac:dyDescent="0.3">
      <c r="C2754"/>
      <c r="D2754"/>
      <c r="E2754"/>
      <c r="F2754"/>
    </row>
    <row r="2755" spans="3:6" x14ac:dyDescent="0.3">
      <c r="C2755"/>
      <c r="D2755"/>
      <c r="E2755"/>
      <c r="F2755"/>
    </row>
    <row r="2756" spans="3:6" x14ac:dyDescent="0.3">
      <c r="C2756"/>
      <c r="D2756"/>
      <c r="E2756"/>
      <c r="F2756"/>
    </row>
    <row r="2757" spans="3:6" x14ac:dyDescent="0.3">
      <c r="C2757"/>
      <c r="D2757"/>
      <c r="E2757"/>
      <c r="F2757"/>
    </row>
    <row r="2758" spans="3:6" x14ac:dyDescent="0.3">
      <c r="C2758"/>
      <c r="D2758"/>
      <c r="E2758"/>
      <c r="F2758"/>
    </row>
    <row r="2759" spans="3:6" x14ac:dyDescent="0.3">
      <c r="C2759"/>
      <c r="D2759"/>
      <c r="E2759"/>
      <c r="F2759"/>
    </row>
    <row r="2760" spans="3:6" x14ac:dyDescent="0.3">
      <c r="C2760"/>
      <c r="D2760"/>
      <c r="E2760"/>
      <c r="F2760"/>
    </row>
    <row r="2761" spans="3:6" x14ac:dyDescent="0.3">
      <c r="C2761"/>
      <c r="D2761"/>
      <c r="E2761"/>
      <c r="F2761"/>
    </row>
    <row r="2762" spans="3:6" x14ac:dyDescent="0.3">
      <c r="C2762"/>
      <c r="D2762"/>
      <c r="E2762"/>
      <c r="F2762"/>
    </row>
    <row r="2763" spans="3:6" x14ac:dyDescent="0.3">
      <c r="C2763"/>
      <c r="D2763"/>
      <c r="E2763"/>
      <c r="F2763"/>
    </row>
    <row r="2764" spans="3:6" x14ac:dyDescent="0.3">
      <c r="C2764"/>
      <c r="D2764"/>
      <c r="E2764"/>
      <c r="F2764"/>
    </row>
    <row r="2765" spans="3:6" x14ac:dyDescent="0.3">
      <c r="C2765"/>
      <c r="D2765"/>
      <c r="E2765"/>
      <c r="F2765"/>
    </row>
    <row r="2766" spans="3:6" x14ac:dyDescent="0.3">
      <c r="C2766"/>
      <c r="D2766"/>
      <c r="E2766"/>
      <c r="F2766"/>
    </row>
    <row r="2767" spans="3:6" x14ac:dyDescent="0.3">
      <c r="C2767"/>
      <c r="D2767"/>
      <c r="E2767"/>
      <c r="F2767"/>
    </row>
    <row r="2768" spans="3:6" x14ac:dyDescent="0.3">
      <c r="C2768"/>
      <c r="D2768"/>
      <c r="E2768"/>
      <c r="F2768"/>
    </row>
    <row r="2769" spans="3:6" x14ac:dyDescent="0.3">
      <c r="C2769"/>
      <c r="D2769"/>
      <c r="E2769"/>
      <c r="F2769"/>
    </row>
    <row r="2770" spans="3:6" x14ac:dyDescent="0.3">
      <c r="C2770"/>
      <c r="D2770"/>
      <c r="E2770"/>
      <c r="F2770"/>
    </row>
    <row r="2771" spans="3:6" x14ac:dyDescent="0.3">
      <c r="C2771"/>
      <c r="D2771"/>
      <c r="E2771"/>
      <c r="F2771"/>
    </row>
    <row r="2772" spans="3:6" x14ac:dyDescent="0.3">
      <c r="C2772"/>
      <c r="D2772"/>
      <c r="E2772"/>
      <c r="F2772"/>
    </row>
    <row r="2773" spans="3:6" x14ac:dyDescent="0.3">
      <c r="C2773"/>
      <c r="D2773"/>
      <c r="E2773"/>
      <c r="F2773"/>
    </row>
    <row r="2774" spans="3:6" x14ac:dyDescent="0.3">
      <c r="C2774"/>
      <c r="D2774"/>
      <c r="E2774"/>
      <c r="F2774"/>
    </row>
    <row r="2775" spans="3:6" x14ac:dyDescent="0.3">
      <c r="C2775"/>
      <c r="D2775"/>
      <c r="E2775"/>
      <c r="F2775"/>
    </row>
    <row r="2776" spans="3:6" x14ac:dyDescent="0.3">
      <c r="C2776"/>
      <c r="D2776"/>
      <c r="E2776"/>
      <c r="F2776"/>
    </row>
    <row r="2777" spans="3:6" x14ac:dyDescent="0.3">
      <c r="C2777"/>
      <c r="D2777"/>
      <c r="E2777"/>
      <c r="F2777"/>
    </row>
    <row r="2778" spans="3:6" x14ac:dyDescent="0.3">
      <c r="C2778"/>
      <c r="D2778"/>
      <c r="E2778"/>
      <c r="F2778"/>
    </row>
    <row r="2779" spans="3:6" x14ac:dyDescent="0.3">
      <c r="C2779"/>
      <c r="D2779"/>
      <c r="E2779"/>
      <c r="F2779"/>
    </row>
    <row r="2780" spans="3:6" x14ac:dyDescent="0.3">
      <c r="C2780"/>
      <c r="D2780"/>
      <c r="E2780"/>
      <c r="F2780"/>
    </row>
    <row r="2781" spans="3:6" x14ac:dyDescent="0.3">
      <c r="C2781"/>
      <c r="D2781"/>
      <c r="E2781"/>
      <c r="F2781"/>
    </row>
    <row r="2782" spans="3:6" x14ac:dyDescent="0.3">
      <c r="C2782"/>
      <c r="D2782"/>
      <c r="E2782"/>
      <c r="F2782"/>
    </row>
    <row r="2783" spans="3:6" x14ac:dyDescent="0.3">
      <c r="C2783"/>
      <c r="D2783"/>
      <c r="E2783"/>
      <c r="F2783"/>
    </row>
    <row r="2784" spans="3:6" x14ac:dyDescent="0.3">
      <c r="C2784"/>
      <c r="D2784"/>
      <c r="E2784"/>
      <c r="F2784"/>
    </row>
    <row r="2785" spans="1:6" x14ac:dyDescent="0.3">
      <c r="C2785"/>
      <c r="D2785"/>
      <c r="E2785"/>
      <c r="F2785"/>
    </row>
    <row r="2786" spans="1:6" x14ac:dyDescent="0.3">
      <c r="A2786" s="3"/>
      <c r="B2786" s="3"/>
      <c r="C2786"/>
      <c r="D2786"/>
      <c r="E2786"/>
      <c r="F2786"/>
    </row>
    <row r="2787" spans="1:6" x14ac:dyDescent="0.3">
      <c r="C2787"/>
      <c r="D2787"/>
      <c r="E2787"/>
      <c r="F2787"/>
    </row>
    <row r="2788" spans="1:6" x14ac:dyDescent="0.3">
      <c r="C2788"/>
      <c r="D2788"/>
      <c r="E2788"/>
      <c r="F2788"/>
    </row>
    <row r="2789" spans="1:6" x14ac:dyDescent="0.3">
      <c r="A2789" s="3"/>
      <c r="B2789" s="3"/>
      <c r="C2789"/>
      <c r="D2789"/>
      <c r="E2789"/>
      <c r="F2789"/>
    </row>
    <row r="2790" spans="1:6" x14ac:dyDescent="0.3">
      <c r="C2790"/>
      <c r="D2790"/>
      <c r="E2790"/>
      <c r="F2790"/>
    </row>
    <row r="2791" spans="1:6" x14ac:dyDescent="0.3">
      <c r="C2791"/>
      <c r="D2791"/>
      <c r="E2791"/>
      <c r="F2791"/>
    </row>
    <row r="2792" spans="1:6" x14ac:dyDescent="0.3">
      <c r="C2792"/>
      <c r="D2792"/>
      <c r="E2792"/>
      <c r="F2792"/>
    </row>
    <row r="2793" spans="1:6" x14ac:dyDescent="0.3">
      <c r="C2793"/>
      <c r="D2793"/>
      <c r="E2793"/>
      <c r="F2793"/>
    </row>
    <row r="2794" spans="1:6" x14ac:dyDescent="0.3">
      <c r="C2794"/>
      <c r="D2794"/>
      <c r="E2794"/>
      <c r="F2794"/>
    </row>
    <row r="2795" spans="1:6" x14ac:dyDescent="0.3">
      <c r="C2795"/>
      <c r="D2795"/>
      <c r="E2795"/>
      <c r="F2795"/>
    </row>
    <row r="2796" spans="1:6" x14ac:dyDescent="0.3">
      <c r="C2796"/>
      <c r="D2796"/>
      <c r="E2796"/>
      <c r="F2796"/>
    </row>
    <row r="2797" spans="1:6" x14ac:dyDescent="0.3">
      <c r="C2797"/>
      <c r="D2797"/>
      <c r="E2797"/>
      <c r="F2797"/>
    </row>
    <row r="2798" spans="1:6" x14ac:dyDescent="0.3">
      <c r="C2798"/>
      <c r="D2798"/>
      <c r="E2798"/>
      <c r="F2798"/>
    </row>
    <row r="2799" spans="1:6" x14ac:dyDescent="0.3">
      <c r="C2799"/>
      <c r="D2799"/>
      <c r="E2799"/>
      <c r="F2799"/>
    </row>
    <row r="2800" spans="1:6" x14ac:dyDescent="0.3">
      <c r="C2800"/>
      <c r="D2800"/>
      <c r="E2800"/>
      <c r="F2800"/>
    </row>
    <row r="2801" spans="3:6" x14ac:dyDescent="0.3">
      <c r="C2801"/>
      <c r="D2801"/>
      <c r="E2801"/>
      <c r="F2801"/>
    </row>
    <row r="2802" spans="3:6" x14ac:dyDescent="0.3">
      <c r="C2802"/>
      <c r="D2802"/>
      <c r="E2802"/>
      <c r="F2802"/>
    </row>
    <row r="2803" spans="3:6" x14ac:dyDescent="0.3">
      <c r="C2803"/>
      <c r="D2803"/>
      <c r="E2803"/>
      <c r="F2803"/>
    </row>
    <row r="2804" spans="3:6" x14ac:dyDescent="0.3">
      <c r="C2804"/>
      <c r="D2804"/>
      <c r="E2804"/>
      <c r="F2804"/>
    </row>
    <row r="2805" spans="3:6" x14ac:dyDescent="0.3">
      <c r="C2805"/>
      <c r="D2805"/>
      <c r="E2805"/>
      <c r="F2805"/>
    </row>
    <row r="2806" spans="3:6" x14ac:dyDescent="0.3">
      <c r="C2806"/>
      <c r="D2806"/>
      <c r="E2806"/>
      <c r="F2806"/>
    </row>
    <row r="2807" spans="3:6" x14ac:dyDescent="0.3">
      <c r="C2807"/>
      <c r="D2807"/>
      <c r="E2807"/>
      <c r="F2807"/>
    </row>
    <row r="2808" spans="3:6" x14ac:dyDescent="0.3">
      <c r="C2808"/>
      <c r="D2808"/>
      <c r="E2808"/>
      <c r="F2808"/>
    </row>
    <row r="2809" spans="3:6" x14ac:dyDescent="0.3">
      <c r="C2809"/>
      <c r="D2809"/>
      <c r="E2809"/>
      <c r="F2809"/>
    </row>
    <row r="2810" spans="3:6" x14ac:dyDescent="0.3">
      <c r="C2810"/>
      <c r="D2810"/>
      <c r="E2810"/>
      <c r="F2810"/>
    </row>
    <row r="2811" spans="3:6" x14ac:dyDescent="0.3">
      <c r="C2811"/>
      <c r="D2811"/>
      <c r="E2811"/>
      <c r="F2811"/>
    </row>
    <row r="2812" spans="3:6" x14ac:dyDescent="0.3">
      <c r="C2812"/>
      <c r="D2812"/>
      <c r="E2812"/>
      <c r="F2812"/>
    </row>
    <row r="2813" spans="3:6" x14ac:dyDescent="0.3">
      <c r="C2813"/>
      <c r="D2813"/>
      <c r="E2813"/>
      <c r="F2813"/>
    </row>
    <row r="2814" spans="3:6" x14ac:dyDescent="0.3">
      <c r="C2814"/>
      <c r="D2814"/>
      <c r="E2814"/>
      <c r="F2814"/>
    </row>
    <row r="2815" spans="3:6" x14ac:dyDescent="0.3">
      <c r="C2815"/>
      <c r="D2815"/>
      <c r="E2815"/>
      <c r="F2815"/>
    </row>
    <row r="2816" spans="3:6" x14ac:dyDescent="0.3">
      <c r="C2816"/>
      <c r="D2816"/>
      <c r="E2816"/>
      <c r="F2816"/>
    </row>
    <row r="2817" spans="3:6" x14ac:dyDescent="0.3">
      <c r="C2817"/>
      <c r="D2817"/>
      <c r="E2817"/>
      <c r="F2817"/>
    </row>
    <row r="2818" spans="3:6" x14ac:dyDescent="0.3">
      <c r="C2818"/>
      <c r="D2818"/>
      <c r="E2818"/>
      <c r="F2818"/>
    </row>
    <row r="2819" spans="3:6" x14ac:dyDescent="0.3">
      <c r="C2819"/>
      <c r="D2819"/>
      <c r="E2819"/>
      <c r="F2819"/>
    </row>
    <row r="2820" spans="3:6" x14ac:dyDescent="0.3">
      <c r="C2820"/>
      <c r="D2820"/>
      <c r="E2820"/>
      <c r="F2820"/>
    </row>
    <row r="2821" spans="3:6" x14ac:dyDescent="0.3">
      <c r="C2821"/>
      <c r="D2821"/>
      <c r="E2821"/>
      <c r="F2821"/>
    </row>
    <row r="2822" spans="3:6" x14ac:dyDescent="0.3">
      <c r="C2822"/>
      <c r="D2822"/>
      <c r="E2822"/>
      <c r="F2822"/>
    </row>
    <row r="2823" spans="3:6" x14ac:dyDescent="0.3">
      <c r="C2823"/>
      <c r="D2823"/>
      <c r="E2823"/>
      <c r="F2823"/>
    </row>
    <row r="2824" spans="3:6" x14ac:dyDescent="0.3">
      <c r="C2824"/>
      <c r="D2824"/>
      <c r="E2824"/>
      <c r="F2824"/>
    </row>
    <row r="2825" spans="3:6" x14ac:dyDescent="0.3">
      <c r="C2825"/>
      <c r="D2825"/>
      <c r="E2825"/>
      <c r="F2825"/>
    </row>
    <row r="2826" spans="3:6" x14ac:dyDescent="0.3">
      <c r="C2826"/>
      <c r="D2826"/>
      <c r="E2826"/>
      <c r="F2826"/>
    </row>
    <row r="2827" spans="3:6" x14ac:dyDescent="0.3">
      <c r="C2827"/>
      <c r="D2827"/>
      <c r="E2827"/>
      <c r="F2827"/>
    </row>
    <row r="2828" spans="3:6" x14ac:dyDescent="0.3">
      <c r="C2828"/>
      <c r="D2828"/>
      <c r="E2828"/>
      <c r="F2828"/>
    </row>
    <row r="2829" spans="3:6" x14ac:dyDescent="0.3">
      <c r="C2829"/>
      <c r="D2829"/>
      <c r="E2829"/>
      <c r="F2829"/>
    </row>
    <row r="2830" spans="3:6" x14ac:dyDescent="0.3">
      <c r="C2830"/>
      <c r="D2830"/>
      <c r="E2830"/>
      <c r="F2830"/>
    </row>
    <row r="2831" spans="3:6" x14ac:dyDescent="0.3">
      <c r="C2831"/>
      <c r="D2831"/>
      <c r="E2831"/>
      <c r="F2831"/>
    </row>
    <row r="2832" spans="3:6" x14ac:dyDescent="0.3">
      <c r="C2832"/>
      <c r="D2832"/>
      <c r="E2832"/>
      <c r="F2832"/>
    </row>
    <row r="2833" spans="3:6" x14ac:dyDescent="0.3">
      <c r="C2833"/>
      <c r="D2833"/>
      <c r="E2833"/>
      <c r="F2833"/>
    </row>
    <row r="2834" spans="3:6" x14ac:dyDescent="0.3">
      <c r="C2834"/>
      <c r="D2834"/>
      <c r="E2834"/>
      <c r="F2834"/>
    </row>
    <row r="2835" spans="3:6" x14ac:dyDescent="0.3">
      <c r="C2835"/>
      <c r="D2835"/>
      <c r="E2835"/>
      <c r="F2835"/>
    </row>
    <row r="2836" spans="3:6" x14ac:dyDescent="0.3">
      <c r="C2836"/>
      <c r="D2836"/>
      <c r="E2836"/>
      <c r="F2836"/>
    </row>
    <row r="2837" spans="3:6" x14ac:dyDescent="0.3">
      <c r="C2837"/>
      <c r="D2837"/>
      <c r="E2837"/>
      <c r="F2837"/>
    </row>
    <row r="2838" spans="3:6" x14ac:dyDescent="0.3">
      <c r="C2838"/>
      <c r="D2838"/>
      <c r="E2838"/>
      <c r="F2838"/>
    </row>
    <row r="2839" spans="3:6" x14ac:dyDescent="0.3">
      <c r="C2839"/>
      <c r="D2839"/>
      <c r="E2839"/>
      <c r="F2839"/>
    </row>
    <row r="2840" spans="3:6" x14ac:dyDescent="0.3">
      <c r="C2840"/>
      <c r="D2840"/>
      <c r="E2840"/>
      <c r="F2840"/>
    </row>
    <row r="2841" spans="3:6" x14ac:dyDescent="0.3">
      <c r="C2841"/>
      <c r="D2841"/>
      <c r="E2841"/>
      <c r="F2841"/>
    </row>
    <row r="2842" spans="3:6" x14ac:dyDescent="0.3">
      <c r="C2842"/>
      <c r="D2842"/>
      <c r="E2842"/>
      <c r="F2842"/>
    </row>
    <row r="2843" spans="3:6" x14ac:dyDescent="0.3">
      <c r="C2843"/>
      <c r="D2843"/>
      <c r="E2843"/>
      <c r="F2843"/>
    </row>
    <row r="2844" spans="3:6" x14ac:dyDescent="0.3">
      <c r="C2844"/>
      <c r="D2844"/>
      <c r="E2844"/>
      <c r="F2844"/>
    </row>
    <row r="2845" spans="3:6" x14ac:dyDescent="0.3">
      <c r="C2845"/>
      <c r="D2845"/>
      <c r="E2845"/>
      <c r="F2845"/>
    </row>
    <row r="2846" spans="3:6" x14ac:dyDescent="0.3">
      <c r="C2846"/>
      <c r="D2846"/>
      <c r="E2846"/>
      <c r="F2846"/>
    </row>
    <row r="2847" spans="3:6" x14ac:dyDescent="0.3">
      <c r="C2847"/>
      <c r="D2847"/>
      <c r="E2847"/>
      <c r="F2847"/>
    </row>
    <row r="2848" spans="3:6" x14ac:dyDescent="0.3">
      <c r="C2848"/>
      <c r="D2848"/>
      <c r="E2848"/>
      <c r="F2848"/>
    </row>
    <row r="2849" spans="3:6" x14ac:dyDescent="0.3">
      <c r="C2849"/>
      <c r="D2849"/>
      <c r="E2849"/>
      <c r="F2849"/>
    </row>
    <row r="2850" spans="3:6" x14ac:dyDescent="0.3">
      <c r="C2850"/>
      <c r="D2850"/>
      <c r="E2850"/>
      <c r="F2850"/>
    </row>
    <row r="2851" spans="3:6" x14ac:dyDescent="0.3">
      <c r="C2851"/>
      <c r="D2851"/>
      <c r="E2851"/>
      <c r="F2851"/>
    </row>
    <row r="2852" spans="3:6" x14ac:dyDescent="0.3">
      <c r="C2852"/>
      <c r="D2852"/>
      <c r="E2852"/>
      <c r="F2852"/>
    </row>
    <row r="2853" spans="3:6" x14ac:dyDescent="0.3">
      <c r="C2853"/>
      <c r="D2853"/>
      <c r="E2853"/>
      <c r="F2853"/>
    </row>
    <row r="2854" spans="3:6" x14ac:dyDescent="0.3">
      <c r="C2854"/>
      <c r="D2854"/>
      <c r="E2854"/>
      <c r="F2854"/>
    </row>
    <row r="2855" spans="3:6" x14ac:dyDescent="0.3">
      <c r="C2855"/>
      <c r="D2855"/>
      <c r="E2855"/>
      <c r="F2855"/>
    </row>
    <row r="2856" spans="3:6" x14ac:dyDescent="0.3">
      <c r="C2856"/>
      <c r="D2856"/>
      <c r="E2856"/>
      <c r="F2856"/>
    </row>
    <row r="2857" spans="3:6" x14ac:dyDescent="0.3">
      <c r="C2857"/>
      <c r="D2857"/>
      <c r="E2857"/>
      <c r="F2857"/>
    </row>
    <row r="2858" spans="3:6" x14ac:dyDescent="0.3">
      <c r="C2858"/>
      <c r="D2858"/>
      <c r="E2858"/>
      <c r="F2858"/>
    </row>
    <row r="2859" spans="3:6" x14ac:dyDescent="0.3">
      <c r="C2859"/>
      <c r="D2859"/>
      <c r="E2859"/>
      <c r="F2859"/>
    </row>
    <row r="2860" spans="3:6" x14ac:dyDescent="0.3">
      <c r="C2860"/>
      <c r="D2860"/>
      <c r="E2860"/>
      <c r="F2860"/>
    </row>
    <row r="2861" spans="3:6" x14ac:dyDescent="0.3">
      <c r="C2861"/>
      <c r="D2861"/>
      <c r="E2861"/>
      <c r="F2861"/>
    </row>
    <row r="2862" spans="3:6" x14ac:dyDescent="0.3">
      <c r="C2862"/>
      <c r="D2862"/>
      <c r="E2862"/>
      <c r="F2862"/>
    </row>
    <row r="2863" spans="3:6" x14ac:dyDescent="0.3">
      <c r="C2863"/>
      <c r="D2863"/>
      <c r="E2863"/>
      <c r="F2863"/>
    </row>
    <row r="2864" spans="3:6" x14ac:dyDescent="0.3">
      <c r="C2864"/>
      <c r="D2864"/>
      <c r="E2864"/>
      <c r="F2864"/>
    </row>
    <row r="2865" spans="3:6" x14ac:dyDescent="0.3">
      <c r="C2865"/>
      <c r="D2865"/>
      <c r="E2865"/>
      <c r="F2865"/>
    </row>
    <row r="2866" spans="3:6" x14ac:dyDescent="0.3">
      <c r="C2866"/>
      <c r="D2866"/>
      <c r="E2866"/>
      <c r="F2866"/>
    </row>
    <row r="2867" spans="3:6" x14ac:dyDescent="0.3">
      <c r="C2867"/>
      <c r="D2867"/>
      <c r="E2867"/>
      <c r="F2867"/>
    </row>
    <row r="2868" spans="3:6" x14ac:dyDescent="0.3">
      <c r="C2868"/>
      <c r="D2868"/>
      <c r="E2868"/>
      <c r="F2868"/>
    </row>
    <row r="2869" spans="3:6" x14ac:dyDescent="0.3">
      <c r="C2869"/>
      <c r="D2869"/>
      <c r="E2869"/>
      <c r="F2869"/>
    </row>
    <row r="2870" spans="3:6" x14ac:dyDescent="0.3">
      <c r="C2870"/>
      <c r="D2870"/>
      <c r="E2870"/>
      <c r="F2870"/>
    </row>
    <row r="2871" spans="3:6" x14ac:dyDescent="0.3">
      <c r="C2871"/>
      <c r="D2871"/>
      <c r="E2871"/>
      <c r="F2871"/>
    </row>
    <row r="2872" spans="3:6" x14ac:dyDescent="0.3">
      <c r="C2872"/>
      <c r="D2872"/>
      <c r="E2872"/>
      <c r="F2872"/>
    </row>
    <row r="2873" spans="3:6" x14ac:dyDescent="0.3">
      <c r="C2873"/>
      <c r="D2873"/>
      <c r="E2873"/>
      <c r="F2873"/>
    </row>
    <row r="2874" spans="3:6" x14ac:dyDescent="0.3">
      <c r="C2874"/>
      <c r="D2874"/>
      <c r="E2874"/>
      <c r="F2874"/>
    </row>
    <row r="2875" spans="3:6" x14ac:dyDescent="0.3">
      <c r="C2875"/>
      <c r="D2875"/>
      <c r="E2875"/>
      <c r="F2875"/>
    </row>
    <row r="2876" spans="3:6" x14ac:dyDescent="0.3">
      <c r="C2876"/>
      <c r="D2876"/>
      <c r="E2876"/>
      <c r="F2876"/>
    </row>
    <row r="2877" spans="3:6" x14ac:dyDescent="0.3">
      <c r="C2877"/>
      <c r="D2877"/>
      <c r="E2877"/>
      <c r="F2877"/>
    </row>
    <row r="2878" spans="3:6" x14ac:dyDescent="0.3">
      <c r="C2878"/>
      <c r="D2878"/>
      <c r="E2878"/>
      <c r="F2878"/>
    </row>
    <row r="2879" spans="3:6" x14ac:dyDescent="0.3">
      <c r="C2879"/>
      <c r="D2879"/>
      <c r="E2879"/>
      <c r="F2879"/>
    </row>
    <row r="2880" spans="3:6" x14ac:dyDescent="0.3">
      <c r="C2880"/>
      <c r="D2880"/>
      <c r="E2880"/>
      <c r="F2880"/>
    </row>
    <row r="2881" spans="3:6" x14ac:dyDescent="0.3">
      <c r="C2881"/>
      <c r="D2881"/>
      <c r="E2881"/>
      <c r="F2881"/>
    </row>
    <row r="2882" spans="3:6" x14ac:dyDescent="0.3">
      <c r="C2882"/>
      <c r="D2882"/>
      <c r="E2882"/>
      <c r="F2882"/>
    </row>
    <row r="2883" spans="3:6" x14ac:dyDescent="0.3">
      <c r="C2883"/>
      <c r="D2883"/>
      <c r="E2883"/>
      <c r="F2883"/>
    </row>
    <row r="2884" spans="3:6" x14ac:dyDescent="0.3">
      <c r="C2884"/>
      <c r="D2884"/>
      <c r="E2884"/>
      <c r="F2884"/>
    </row>
    <row r="2885" spans="3:6" x14ac:dyDescent="0.3">
      <c r="C2885"/>
      <c r="D2885"/>
      <c r="E2885"/>
      <c r="F2885"/>
    </row>
    <row r="2886" spans="3:6" x14ac:dyDescent="0.3">
      <c r="C2886"/>
      <c r="D2886"/>
      <c r="E2886"/>
      <c r="F2886"/>
    </row>
    <row r="2887" spans="3:6" x14ac:dyDescent="0.3">
      <c r="C2887"/>
      <c r="D2887"/>
      <c r="E2887"/>
      <c r="F2887"/>
    </row>
    <row r="2888" spans="3:6" x14ac:dyDescent="0.3">
      <c r="C2888"/>
      <c r="D2888"/>
      <c r="E2888"/>
      <c r="F2888"/>
    </row>
    <row r="2889" spans="3:6" x14ac:dyDescent="0.3">
      <c r="C2889"/>
      <c r="D2889"/>
      <c r="E2889"/>
      <c r="F2889"/>
    </row>
    <row r="2890" spans="3:6" x14ac:dyDescent="0.3">
      <c r="C2890"/>
      <c r="D2890"/>
      <c r="E2890"/>
      <c r="F2890"/>
    </row>
    <row r="2891" spans="3:6" x14ac:dyDescent="0.3">
      <c r="C2891"/>
      <c r="D2891"/>
      <c r="E2891"/>
      <c r="F2891"/>
    </row>
    <row r="2892" spans="3:6" x14ac:dyDescent="0.3">
      <c r="C2892"/>
      <c r="D2892"/>
      <c r="E2892"/>
      <c r="F2892"/>
    </row>
    <row r="2893" spans="3:6" x14ac:dyDescent="0.3">
      <c r="C2893"/>
      <c r="D2893"/>
      <c r="E2893"/>
      <c r="F2893"/>
    </row>
    <row r="2894" spans="3:6" x14ac:dyDescent="0.3">
      <c r="C2894"/>
      <c r="D2894"/>
      <c r="E2894"/>
      <c r="F2894"/>
    </row>
    <row r="2895" spans="3:6" x14ac:dyDescent="0.3">
      <c r="C2895"/>
      <c r="D2895"/>
      <c r="E2895"/>
      <c r="F2895"/>
    </row>
    <row r="2896" spans="3:6" x14ac:dyDescent="0.3">
      <c r="C2896"/>
      <c r="D2896"/>
      <c r="E2896"/>
      <c r="F2896"/>
    </row>
    <row r="2897" spans="3:6" x14ac:dyDescent="0.3">
      <c r="C2897"/>
      <c r="D2897"/>
      <c r="E2897"/>
      <c r="F2897"/>
    </row>
    <row r="2898" spans="3:6" x14ac:dyDescent="0.3">
      <c r="C2898"/>
      <c r="D2898"/>
      <c r="E2898"/>
      <c r="F2898"/>
    </row>
    <row r="2899" spans="3:6" x14ac:dyDescent="0.3">
      <c r="C2899"/>
      <c r="D2899"/>
      <c r="E2899"/>
      <c r="F2899"/>
    </row>
    <row r="2900" spans="3:6" x14ac:dyDescent="0.3">
      <c r="C2900"/>
      <c r="D2900"/>
      <c r="E2900"/>
      <c r="F2900"/>
    </row>
    <row r="2901" spans="3:6" x14ac:dyDescent="0.3">
      <c r="C2901"/>
      <c r="D2901"/>
      <c r="E2901"/>
      <c r="F2901"/>
    </row>
    <row r="2902" spans="3:6" x14ac:dyDescent="0.3">
      <c r="C2902"/>
      <c r="D2902"/>
      <c r="E2902"/>
      <c r="F2902"/>
    </row>
    <row r="2903" spans="3:6" x14ac:dyDescent="0.3">
      <c r="C2903"/>
      <c r="D2903"/>
      <c r="E2903"/>
      <c r="F2903"/>
    </row>
    <row r="2904" spans="3:6" x14ac:dyDescent="0.3">
      <c r="C2904"/>
      <c r="D2904"/>
      <c r="E2904"/>
      <c r="F2904"/>
    </row>
    <row r="2905" spans="3:6" x14ac:dyDescent="0.3">
      <c r="C2905"/>
      <c r="D2905"/>
      <c r="E2905"/>
      <c r="F2905"/>
    </row>
    <row r="2906" spans="3:6" x14ac:dyDescent="0.3">
      <c r="C2906"/>
      <c r="D2906"/>
      <c r="E2906"/>
      <c r="F2906"/>
    </row>
    <row r="2907" spans="3:6" x14ac:dyDescent="0.3">
      <c r="C2907"/>
      <c r="D2907"/>
      <c r="E2907"/>
      <c r="F2907"/>
    </row>
    <row r="2908" spans="3:6" ht="10.95" customHeight="1" x14ac:dyDescent="0.3">
      <c r="C2908"/>
      <c r="D2908"/>
      <c r="E2908"/>
      <c r="F2908"/>
    </row>
    <row r="2909" spans="3:6" ht="13.2" customHeight="1" x14ac:dyDescent="0.3">
      <c r="C2909"/>
      <c r="D2909"/>
      <c r="E2909"/>
      <c r="F2909"/>
    </row>
    <row r="2910" spans="3:6" ht="17.399999999999999" customHeight="1" x14ac:dyDescent="0.3">
      <c r="C2910"/>
      <c r="D2910"/>
      <c r="E2910"/>
      <c r="F2910"/>
    </row>
    <row r="2911" spans="3:6" ht="18" customHeight="1" x14ac:dyDescent="0.3">
      <c r="C2911"/>
      <c r="D2911"/>
      <c r="E2911"/>
      <c r="F2911"/>
    </row>
    <row r="2912" spans="3:6" ht="16.2" customHeight="1" x14ac:dyDescent="0.3">
      <c r="C2912"/>
      <c r="D2912"/>
      <c r="E2912"/>
      <c r="F2912"/>
    </row>
    <row r="2913" spans="3:6" ht="16.2" customHeight="1" x14ac:dyDescent="0.3">
      <c r="C2913"/>
      <c r="D2913"/>
      <c r="E2913"/>
      <c r="F2913"/>
    </row>
    <row r="2914" spans="3:6" ht="16.2" customHeight="1" x14ac:dyDescent="0.3">
      <c r="C2914"/>
      <c r="D2914"/>
      <c r="E2914"/>
      <c r="F2914"/>
    </row>
    <row r="2915" spans="3:6" ht="13.2" customHeight="1" x14ac:dyDescent="0.3">
      <c r="C2915"/>
      <c r="D2915"/>
      <c r="E2915"/>
      <c r="F2915"/>
    </row>
    <row r="2916" spans="3:6" x14ac:dyDescent="0.3">
      <c r="C2916"/>
      <c r="D2916"/>
      <c r="E2916"/>
      <c r="F2916"/>
    </row>
    <row r="2917" spans="3:6" x14ac:dyDescent="0.3">
      <c r="C2917"/>
      <c r="D2917"/>
      <c r="E2917"/>
      <c r="F2917"/>
    </row>
    <row r="2918" spans="3:6" x14ac:dyDescent="0.3">
      <c r="C2918"/>
      <c r="D2918"/>
      <c r="F2918" s="4"/>
    </row>
    <row r="2919" spans="3:6" x14ac:dyDescent="0.3">
      <c r="C2919"/>
      <c r="D2919"/>
    </row>
    <row r="2920" spans="3:6" x14ac:dyDescent="0.3">
      <c r="C2920"/>
      <c r="D2920"/>
    </row>
    <row r="2921" spans="3:6" x14ac:dyDescent="0.3">
      <c r="C2921"/>
      <c r="D2921"/>
    </row>
    <row r="2922" spans="3:6" x14ac:dyDescent="0.3">
      <c r="C2922"/>
      <c r="D2922"/>
    </row>
    <row r="2923" spans="3:6" x14ac:dyDescent="0.3">
      <c r="C2923"/>
      <c r="D2923"/>
    </row>
    <row r="2924" spans="3:6" x14ac:dyDescent="0.3">
      <c r="C2924"/>
      <c r="D2924"/>
    </row>
    <row r="2925" spans="3:6" x14ac:dyDescent="0.3">
      <c r="C2925"/>
      <c r="D2925"/>
    </row>
    <row r="2926" spans="3:6" x14ac:dyDescent="0.3">
      <c r="C2926"/>
      <c r="D2926"/>
    </row>
    <row r="2927" spans="3:6" x14ac:dyDescent="0.3">
      <c r="C2927" s="3"/>
      <c r="D2927"/>
    </row>
    <row r="2928" spans="3:6" x14ac:dyDescent="0.3">
      <c r="C2928" s="3"/>
      <c r="D2928"/>
    </row>
    <row r="2929" spans="3:4" x14ac:dyDescent="0.3">
      <c r="C2929" s="3"/>
      <c r="D2929"/>
    </row>
    <row r="2930" spans="3:4" x14ac:dyDescent="0.3">
      <c r="C2930" s="3"/>
      <c r="D2930"/>
    </row>
    <row r="2931" spans="3:4" x14ac:dyDescent="0.3">
      <c r="C2931" s="3"/>
      <c r="D2931"/>
    </row>
    <row r="2932" spans="3:4" x14ac:dyDescent="0.3">
      <c r="C2932" s="3"/>
      <c r="D2932"/>
    </row>
    <row r="2933" spans="3:4" x14ac:dyDescent="0.3">
      <c r="C2933" s="3"/>
      <c r="D2933"/>
    </row>
    <row r="2934" spans="3:4" x14ac:dyDescent="0.3">
      <c r="C2934" s="3"/>
      <c r="D2934"/>
    </row>
    <row r="2935" spans="3:4" x14ac:dyDescent="0.3">
      <c r="C2935" s="3"/>
      <c r="D2935"/>
    </row>
    <row r="2937" spans="3:4" x14ac:dyDescent="0.3">
      <c r="C2937" s="3"/>
      <c r="D2937"/>
    </row>
    <row r="2938" spans="3:4" x14ac:dyDescent="0.3">
      <c r="C2938" s="3"/>
      <c r="D2938"/>
    </row>
    <row r="2939" spans="3:4" x14ac:dyDescent="0.3">
      <c r="C2939" s="3"/>
      <c r="D2939"/>
    </row>
    <row r="2941" spans="3:4" x14ac:dyDescent="0.3">
      <c r="C2941" s="3"/>
      <c r="D2941"/>
    </row>
    <row r="2942" spans="3:4" x14ac:dyDescent="0.3">
      <c r="C2942" s="3"/>
      <c r="D2942"/>
    </row>
    <row r="2943" spans="3:4" x14ac:dyDescent="0.3">
      <c r="C2943" s="3"/>
      <c r="D2943"/>
    </row>
    <row r="2944" spans="3:4" x14ac:dyDescent="0.3">
      <c r="C2944" s="3"/>
      <c r="D2944"/>
    </row>
    <row r="2945" spans="3:4" x14ac:dyDescent="0.3">
      <c r="C2945" s="3"/>
      <c r="D2945"/>
    </row>
    <row r="2946" spans="3:4" x14ac:dyDescent="0.3">
      <c r="C2946" s="3"/>
      <c r="D2946"/>
    </row>
    <row r="2947" spans="3:4" x14ac:dyDescent="0.3">
      <c r="C2947" s="3"/>
      <c r="D2947"/>
    </row>
    <row r="2948" spans="3:4" x14ac:dyDescent="0.3">
      <c r="C2948" s="3"/>
      <c r="D2948"/>
    </row>
    <row r="2949" spans="3:4" x14ac:dyDescent="0.3">
      <c r="C2949" s="3"/>
      <c r="D2949"/>
    </row>
    <row r="2950" spans="3:4" x14ac:dyDescent="0.3">
      <c r="C2950" s="3"/>
      <c r="D2950"/>
    </row>
    <row r="2951" spans="3:4" x14ac:dyDescent="0.3">
      <c r="C2951" s="3"/>
      <c r="D2951"/>
    </row>
    <row r="2952" spans="3:4" x14ac:dyDescent="0.3">
      <c r="C2952" s="3"/>
      <c r="D2952"/>
    </row>
    <row r="2953" spans="3:4" x14ac:dyDescent="0.3">
      <c r="C2953" s="3"/>
      <c r="D2953"/>
    </row>
    <row r="2954" spans="3:4" x14ac:dyDescent="0.3">
      <c r="C2954" s="3"/>
      <c r="D2954"/>
    </row>
    <row r="2955" spans="3:4" x14ac:dyDescent="0.3">
      <c r="C2955" s="3"/>
      <c r="D2955"/>
    </row>
    <row r="2956" spans="3:4" x14ac:dyDescent="0.3">
      <c r="C2956" s="3"/>
      <c r="D2956"/>
    </row>
    <row r="2957" spans="3:4" x14ac:dyDescent="0.3">
      <c r="C2957" s="3"/>
      <c r="D2957"/>
    </row>
    <row r="2958" spans="3:4" x14ac:dyDescent="0.3">
      <c r="C2958" s="3"/>
      <c r="D2958"/>
    </row>
    <row r="2960" spans="3:4" x14ac:dyDescent="0.3">
      <c r="C2960" s="3"/>
      <c r="D2960"/>
    </row>
    <row r="2963" spans="4:4" x14ac:dyDescent="0.3">
      <c r="D2963"/>
    </row>
    <row r="2964" spans="4:4" x14ac:dyDescent="0.3">
      <c r="D2964"/>
    </row>
    <row r="2965" spans="4:4" x14ac:dyDescent="0.3">
      <c r="D2965"/>
    </row>
    <row r="2966" spans="4:4" x14ac:dyDescent="0.3">
      <c r="D2966"/>
    </row>
    <row r="2967" spans="4:4" x14ac:dyDescent="0.3">
      <c r="D2967"/>
    </row>
    <row r="2968" spans="4:4" x14ac:dyDescent="0.3">
      <c r="D2968"/>
    </row>
    <row r="2969" spans="4:4" x14ac:dyDescent="0.3">
      <c r="D2969"/>
    </row>
    <row r="2970" spans="4:4" x14ac:dyDescent="0.3">
      <c r="D2970"/>
    </row>
    <row r="2971" spans="4:4" x14ac:dyDescent="0.3">
      <c r="D2971"/>
    </row>
    <row r="2973" spans="4:4" x14ac:dyDescent="0.3">
      <c r="D2973"/>
    </row>
    <row r="2974" spans="4:4" x14ac:dyDescent="0.3">
      <c r="D2974"/>
    </row>
    <row r="2975" spans="4:4" x14ac:dyDescent="0.3">
      <c r="D2975"/>
    </row>
    <row r="2976" spans="4:4" x14ac:dyDescent="0.3">
      <c r="D2976"/>
    </row>
    <row r="2977" spans="3:4" x14ac:dyDescent="0.3">
      <c r="D2977"/>
    </row>
    <row r="2978" spans="3:4" x14ac:dyDescent="0.3">
      <c r="D2978"/>
    </row>
    <row r="2979" spans="3:4" x14ac:dyDescent="0.3">
      <c r="D2979"/>
    </row>
    <row r="2981" spans="3:4" x14ac:dyDescent="0.3">
      <c r="D2981"/>
    </row>
    <row r="2982" spans="3:4" x14ac:dyDescent="0.3">
      <c r="C2982" s="3"/>
      <c r="D2982" s="3"/>
    </row>
    <row r="2983" spans="3:4" x14ac:dyDescent="0.3">
      <c r="C2983" s="3"/>
      <c r="D2983" s="3"/>
    </row>
    <row r="2984" spans="3:4" x14ac:dyDescent="0.3">
      <c r="C2984" s="3"/>
      <c r="D2984" s="3"/>
    </row>
    <row r="2985" spans="3:4" x14ac:dyDescent="0.3">
      <c r="C2985" s="3"/>
      <c r="D2985" s="3"/>
    </row>
    <row r="2986" spans="3:4" x14ac:dyDescent="0.3">
      <c r="C2986" s="3"/>
      <c r="D2986" s="3"/>
    </row>
    <row r="2987" spans="3:4" x14ac:dyDescent="0.3">
      <c r="C2987" s="3"/>
      <c r="D2987" s="3"/>
    </row>
    <row r="2988" spans="3:4" x14ac:dyDescent="0.3">
      <c r="C2988" s="3"/>
      <c r="D2988" s="3"/>
    </row>
    <row r="2989" spans="3:4" x14ac:dyDescent="0.3">
      <c r="C2989" s="3"/>
      <c r="D2989" s="3"/>
    </row>
    <row r="2990" spans="3:4" x14ac:dyDescent="0.3">
      <c r="C2990" s="3"/>
      <c r="D2990" s="3"/>
    </row>
    <row r="2991" spans="3:4" x14ac:dyDescent="0.3">
      <c r="C2991" s="3"/>
      <c r="D2991" s="3"/>
    </row>
    <row r="2992" spans="3:4" x14ac:dyDescent="0.3">
      <c r="C2992" s="3"/>
      <c r="D2992" s="3"/>
    </row>
    <row r="2993" spans="3:4" x14ac:dyDescent="0.3">
      <c r="C2993" s="3"/>
      <c r="D2993" s="3"/>
    </row>
    <row r="2994" spans="3:4" x14ac:dyDescent="0.3">
      <c r="C2994" s="3"/>
      <c r="D2994"/>
    </row>
    <row r="2995" spans="3:4" x14ac:dyDescent="0.3">
      <c r="C2995" s="3"/>
      <c r="D2995"/>
    </row>
    <row r="2996" spans="3:4" x14ac:dyDescent="0.3">
      <c r="C2996" s="3"/>
      <c r="D2996"/>
    </row>
    <row r="2997" spans="3:4" x14ac:dyDescent="0.3">
      <c r="C2997" s="3"/>
      <c r="D2997"/>
    </row>
    <row r="2998" spans="3:4" x14ac:dyDescent="0.3">
      <c r="C2998" s="3"/>
      <c r="D2998"/>
    </row>
    <row r="2999" spans="3:4" x14ac:dyDescent="0.3">
      <c r="C2999" s="3"/>
      <c r="D2999"/>
    </row>
    <row r="3000" spans="3:4" x14ac:dyDescent="0.3">
      <c r="C3000" s="3"/>
      <c r="D3000"/>
    </row>
    <row r="3001" spans="3:4" x14ac:dyDescent="0.3">
      <c r="C3001" s="3"/>
      <c r="D3001"/>
    </row>
    <row r="3002" spans="3:4" x14ac:dyDescent="0.3">
      <c r="C3002" s="3"/>
      <c r="D3002"/>
    </row>
    <row r="3003" spans="3:4" x14ac:dyDescent="0.3">
      <c r="C3003" s="3"/>
      <c r="D3003"/>
    </row>
    <row r="3004" spans="3:4" x14ac:dyDescent="0.3">
      <c r="C3004" s="3"/>
      <c r="D3004"/>
    </row>
    <row r="3006" spans="3:4" x14ac:dyDescent="0.3">
      <c r="C3006" s="3"/>
      <c r="D3006"/>
    </row>
    <row r="3007" spans="3:4" x14ac:dyDescent="0.3">
      <c r="C3007" s="3"/>
      <c r="D3007"/>
    </row>
    <row r="3008" spans="3:4" x14ac:dyDescent="0.3">
      <c r="C3008" s="3"/>
      <c r="D3008"/>
    </row>
    <row r="3010" spans="3:4" x14ac:dyDescent="0.3">
      <c r="C3010" s="3"/>
      <c r="D3010"/>
    </row>
    <row r="3011" spans="3:4" x14ac:dyDescent="0.3">
      <c r="C3011" s="3"/>
      <c r="D3011"/>
    </row>
    <row r="3012" spans="3:4" x14ac:dyDescent="0.3">
      <c r="C3012" s="3"/>
      <c r="D3012"/>
    </row>
    <row r="3013" spans="3:4" x14ac:dyDescent="0.3">
      <c r="C3013" s="3"/>
      <c r="D3013"/>
    </row>
    <row r="3014" spans="3:4" x14ac:dyDescent="0.3">
      <c r="C3014" s="3"/>
      <c r="D3014"/>
    </row>
    <row r="3015" spans="3:4" x14ac:dyDescent="0.3">
      <c r="C3015" s="3"/>
      <c r="D3015"/>
    </row>
    <row r="3016" spans="3:4" x14ac:dyDescent="0.3">
      <c r="C3016" s="3"/>
      <c r="D3016"/>
    </row>
    <row r="3017" spans="3:4" x14ac:dyDescent="0.3">
      <c r="C3017" s="3"/>
      <c r="D3017"/>
    </row>
    <row r="3018" spans="3:4" x14ac:dyDescent="0.3">
      <c r="C3018" s="3"/>
      <c r="D3018"/>
    </row>
    <row r="3019" spans="3:4" x14ac:dyDescent="0.3">
      <c r="C3019" s="3"/>
      <c r="D3019"/>
    </row>
    <row r="3020" spans="3:4" x14ac:dyDescent="0.3">
      <c r="C3020" s="3"/>
      <c r="D3020"/>
    </row>
    <row r="3021" spans="3:4" x14ac:dyDescent="0.3">
      <c r="C3021" s="3"/>
      <c r="D3021"/>
    </row>
    <row r="3022" spans="3:4" x14ac:dyDescent="0.3">
      <c r="C3022" s="3"/>
      <c r="D3022"/>
    </row>
    <row r="3023" spans="3:4" x14ac:dyDescent="0.3">
      <c r="C3023" s="3"/>
      <c r="D3023"/>
    </row>
    <row r="3024" spans="3:4" x14ac:dyDescent="0.3">
      <c r="C3024" s="3"/>
      <c r="D3024"/>
    </row>
    <row r="3025" spans="3:4" x14ac:dyDescent="0.3">
      <c r="C3025" s="3"/>
      <c r="D3025"/>
    </row>
    <row r="3026" spans="3:4" x14ac:dyDescent="0.3">
      <c r="C3026" s="3"/>
      <c r="D3026"/>
    </row>
    <row r="3027" spans="3:4" x14ac:dyDescent="0.3">
      <c r="C3027" s="3"/>
      <c r="D3027"/>
    </row>
    <row r="3029" spans="3:4" x14ac:dyDescent="0.3">
      <c r="C3029" s="3"/>
      <c r="D3029"/>
    </row>
    <row r="3032" spans="3:4" x14ac:dyDescent="0.3">
      <c r="D3032"/>
    </row>
    <row r="3033" spans="3:4" x14ac:dyDescent="0.3">
      <c r="D3033"/>
    </row>
    <row r="3034" spans="3:4" x14ac:dyDescent="0.3">
      <c r="D3034"/>
    </row>
    <row r="3035" spans="3:4" x14ac:dyDescent="0.3">
      <c r="D3035"/>
    </row>
    <row r="3036" spans="3:4" x14ac:dyDescent="0.3">
      <c r="D3036"/>
    </row>
    <row r="3037" spans="3:4" x14ac:dyDescent="0.3">
      <c r="D3037"/>
    </row>
    <row r="3038" spans="3:4" x14ac:dyDescent="0.3">
      <c r="D3038"/>
    </row>
    <row r="3039" spans="3:4" x14ac:dyDescent="0.3">
      <c r="D3039"/>
    </row>
    <row r="3040" spans="3:4" x14ac:dyDescent="0.3">
      <c r="D3040"/>
    </row>
    <row r="3042" spans="4:4" x14ac:dyDescent="0.3">
      <c r="D3042"/>
    </row>
    <row r="3043" spans="4:4" x14ac:dyDescent="0.3">
      <c r="D3043"/>
    </row>
    <row r="3044" spans="4:4" x14ac:dyDescent="0.3">
      <c r="D3044"/>
    </row>
    <row r="3045" spans="4:4" x14ac:dyDescent="0.3">
      <c r="D3045"/>
    </row>
    <row r="3046" spans="4:4" x14ac:dyDescent="0.3">
      <c r="D3046"/>
    </row>
    <row r="3047" spans="4:4" x14ac:dyDescent="0.3">
      <c r="D3047"/>
    </row>
    <row r="3048" spans="4:4" x14ac:dyDescent="0.3">
      <c r="D3048"/>
    </row>
    <row r="3050" spans="4:4" x14ac:dyDescent="0.3">
      <c r="D3050"/>
    </row>
    <row r="1047935" ht="12.75" customHeight="1" x14ac:dyDescent="0.3"/>
    <row r="1047936" ht="12.75" customHeight="1" x14ac:dyDescent="0.3"/>
    <row r="1047937" ht="12.75" customHeight="1" x14ac:dyDescent="0.3"/>
    <row r="1047938" ht="12.75" customHeight="1" x14ac:dyDescent="0.3"/>
    <row r="1047939" ht="12.75" customHeight="1" x14ac:dyDescent="0.3"/>
    <row r="1047940" ht="12.75" customHeight="1" x14ac:dyDescent="0.3"/>
    <row r="1047941" ht="12.75" customHeight="1" x14ac:dyDescent="0.3"/>
    <row r="1047942" ht="12.75" customHeight="1" x14ac:dyDescent="0.3"/>
    <row r="1047943" ht="12.75" customHeight="1" x14ac:dyDescent="0.3"/>
    <row r="1047944" ht="12.75" customHeight="1" x14ac:dyDescent="0.3"/>
    <row r="1047945" ht="12.75" customHeight="1" x14ac:dyDescent="0.3"/>
    <row r="1047946" ht="12.75" customHeight="1" x14ac:dyDescent="0.3"/>
    <row r="1047947" ht="12.75" customHeight="1" x14ac:dyDescent="0.3"/>
    <row r="1047948" ht="12.75" customHeight="1" x14ac:dyDescent="0.3"/>
    <row r="1047949" ht="12.75" customHeight="1" x14ac:dyDescent="0.3"/>
    <row r="1047950" ht="12.75" customHeight="1" x14ac:dyDescent="0.3"/>
    <row r="1047951" ht="12.75" customHeight="1" x14ac:dyDescent="0.3"/>
  </sheetData>
  <autoFilter ref="A1:XEY2915" xr:uid="{00000000-0001-0000-0000-000000000000}">
    <sortState xmlns:xlrd2="http://schemas.microsoft.com/office/spreadsheetml/2017/richdata2" ref="A2:I2915">
      <sortCondition descending="1" ref="A1:A2915"/>
    </sortState>
  </autoFilter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zoomScaleNormal="100" workbookViewId="0">
      <selection activeCell="B4" sqref="B4"/>
    </sheetView>
  </sheetViews>
  <sheetFormatPr defaultColWidth="8.5546875" defaultRowHeight="14.4" x14ac:dyDescent="0.3"/>
  <cols>
    <col min="1" max="1" width="29.88671875" customWidth="1"/>
    <col min="2" max="2" width="28" customWidth="1"/>
    <col min="3" max="3" width="42.88671875" style="6" customWidth="1"/>
    <col min="4" max="4" width="71.5546875" style="6" customWidth="1"/>
  </cols>
  <sheetData>
    <row r="1" spans="1:4" ht="17.399999999999999" x14ac:dyDescent="0.3">
      <c r="A1" s="7" t="s">
        <v>127</v>
      </c>
    </row>
    <row r="2" spans="1:4" ht="17.399999999999999" x14ac:dyDescent="0.3">
      <c r="A2" s="8"/>
      <c r="B2" s="9"/>
    </row>
    <row r="3" spans="1:4" x14ac:dyDescent="0.3">
      <c r="A3" s="10" t="s">
        <v>128</v>
      </c>
      <c r="B3" s="10" t="s">
        <v>129</v>
      </c>
      <c r="C3" s="10" t="s">
        <v>130</v>
      </c>
      <c r="D3" s="10" t="s">
        <v>131</v>
      </c>
    </row>
    <row r="4" spans="1:4" x14ac:dyDescent="0.3">
      <c r="A4" s="11" t="s">
        <v>132</v>
      </c>
      <c r="B4" s="12">
        <v>3250077</v>
      </c>
      <c r="C4" s="11" t="s">
        <v>133</v>
      </c>
      <c r="D4" s="23" t="s">
        <v>134</v>
      </c>
    </row>
    <row r="5" spans="1:4" x14ac:dyDescent="0.3">
      <c r="A5" s="11" t="s">
        <v>135</v>
      </c>
      <c r="B5" s="12">
        <v>1575.49</v>
      </c>
      <c r="C5" s="11" t="s">
        <v>136</v>
      </c>
      <c r="D5" s="23" t="s">
        <v>137</v>
      </c>
    </row>
    <row r="6" spans="1:4" x14ac:dyDescent="0.3">
      <c r="A6" s="11" t="s">
        <v>138</v>
      </c>
      <c r="B6" s="12">
        <f>B4/B5</f>
        <v>2062.8991615306982</v>
      </c>
      <c r="C6" s="11"/>
      <c r="D6" s="11"/>
    </row>
    <row r="7" spans="1:4" x14ac:dyDescent="0.3">
      <c r="A7" s="11" t="s">
        <v>139</v>
      </c>
      <c r="B7" s="12">
        <v>29369</v>
      </c>
      <c r="C7" s="11" t="s">
        <v>140</v>
      </c>
      <c r="D7" s="23" t="s">
        <v>141</v>
      </c>
    </row>
    <row r="8" spans="1:4" x14ac:dyDescent="0.3">
      <c r="A8" s="11" t="s">
        <v>142</v>
      </c>
      <c r="B8" s="11"/>
      <c r="C8" s="11"/>
      <c r="D8" s="11"/>
    </row>
    <row r="9" spans="1:4" x14ac:dyDescent="0.3">
      <c r="A9" s="11" t="s">
        <v>143</v>
      </c>
      <c r="B9" s="12">
        <v>1465855</v>
      </c>
      <c r="C9" s="61" t="s">
        <v>144</v>
      </c>
      <c r="D9" s="64" t="s">
        <v>145</v>
      </c>
    </row>
    <row r="10" spans="1:4" ht="28.8" x14ac:dyDescent="0.3">
      <c r="A10" s="11" t="s">
        <v>146</v>
      </c>
      <c r="B10" s="12">
        <v>6030</v>
      </c>
      <c r="C10" s="62"/>
      <c r="D10" s="65"/>
    </row>
    <row r="11" spans="1:4" x14ac:dyDescent="0.3">
      <c r="A11" s="11" t="s">
        <v>147</v>
      </c>
      <c r="B11" s="12">
        <v>299821</v>
      </c>
      <c r="C11" s="62"/>
      <c r="D11" s="65"/>
    </row>
    <row r="12" spans="1:4" x14ac:dyDescent="0.3">
      <c r="A12" s="11" t="s">
        <v>148</v>
      </c>
      <c r="B12" s="12">
        <v>1160004</v>
      </c>
      <c r="C12" s="62"/>
      <c r="D12" s="65"/>
    </row>
    <row r="13" spans="1:4" ht="30" customHeight="1" x14ac:dyDescent="0.3">
      <c r="A13" s="11" t="s">
        <v>149</v>
      </c>
      <c r="B13" s="54">
        <f>B10/B9*100</f>
        <v>0.41136401622261415</v>
      </c>
      <c r="C13" s="62"/>
      <c r="D13" s="65"/>
    </row>
    <row r="14" spans="1:4" ht="28.8" x14ac:dyDescent="0.3">
      <c r="A14" s="11" t="s">
        <v>150</v>
      </c>
      <c r="B14" s="54">
        <f>B11/B9*100</f>
        <v>20.453660150560594</v>
      </c>
      <c r="C14" s="62"/>
      <c r="D14" s="65"/>
    </row>
    <row r="15" spans="1:4" ht="28.8" x14ac:dyDescent="0.3">
      <c r="A15" s="11" t="s">
        <v>151</v>
      </c>
      <c r="B15" s="54">
        <f>B12/B9*100</f>
        <v>79.134975833216785</v>
      </c>
      <c r="C15" s="63"/>
      <c r="D15" s="66"/>
    </row>
    <row r="16" spans="1:4" ht="18" customHeight="1" x14ac:dyDescent="0.3">
      <c r="A16" s="11" t="s">
        <v>152</v>
      </c>
      <c r="B16" s="11" t="s">
        <v>153</v>
      </c>
      <c r="C16" s="11" t="s">
        <v>154</v>
      </c>
      <c r="D16" s="11"/>
    </row>
    <row r="17" spans="1:4" ht="18" customHeight="1" x14ac:dyDescent="0.3">
      <c r="A17" s="11" t="s">
        <v>155</v>
      </c>
      <c r="B17" s="16">
        <v>692.2</v>
      </c>
      <c r="C17" s="11" t="s">
        <v>156</v>
      </c>
      <c r="D17" s="23" t="s">
        <v>157</v>
      </c>
    </row>
    <row r="18" spans="1:4" ht="35.4" customHeight="1" x14ac:dyDescent="0.3">
      <c r="A18" s="11" t="s">
        <v>158</v>
      </c>
      <c r="B18" s="16">
        <f>499.44-0.75</f>
        <v>498.69</v>
      </c>
      <c r="C18" s="11" t="s">
        <v>159</v>
      </c>
      <c r="D18" s="23" t="s">
        <v>160</v>
      </c>
    </row>
    <row r="19" spans="1:4" ht="35.4" customHeight="1" x14ac:dyDescent="0.3">
      <c r="A19" s="11" t="s">
        <v>155</v>
      </c>
      <c r="B19" s="56">
        <f>B17/B5*100</f>
        <v>43.935537515312703</v>
      </c>
      <c r="C19" s="11"/>
      <c r="D19" s="55"/>
    </row>
    <row r="20" spans="1:4" ht="35.4" customHeight="1" x14ac:dyDescent="0.3">
      <c r="A20" s="11" t="s">
        <v>161</v>
      </c>
      <c r="B20" s="56">
        <f>B18/B5*100</f>
        <v>31.653009539889176</v>
      </c>
      <c r="C20" s="11"/>
      <c r="D20" s="55"/>
    </row>
    <row r="21" spans="1:4" ht="35.4" customHeight="1" x14ac:dyDescent="0.3">
      <c r="A21" s="11" t="s">
        <v>162</v>
      </c>
      <c r="B21" s="56">
        <f>100-B20-B19</f>
        <v>24.411452944798114</v>
      </c>
      <c r="C21" s="11"/>
      <c r="D21" s="23"/>
    </row>
    <row r="23" spans="1:4" x14ac:dyDescent="0.3">
      <c r="A23" s="31"/>
    </row>
    <row r="24" spans="1:4" x14ac:dyDescent="0.3">
      <c r="A24" s="31"/>
    </row>
    <row r="25" spans="1:4" x14ac:dyDescent="0.3">
      <c r="A25" s="31"/>
    </row>
    <row r="26" spans="1:4" x14ac:dyDescent="0.3">
      <c r="A26" s="49"/>
    </row>
    <row r="27" spans="1:4" x14ac:dyDescent="0.3">
      <c r="A27" s="48"/>
    </row>
    <row r="28" spans="1:4" x14ac:dyDescent="0.3">
      <c r="A28" s="48"/>
    </row>
    <row r="29" spans="1:4" x14ac:dyDescent="0.3">
      <c r="A29" s="48"/>
    </row>
    <row r="30" spans="1:4" x14ac:dyDescent="0.3">
      <c r="A30" s="48"/>
    </row>
    <row r="31" spans="1:4" x14ac:dyDescent="0.3">
      <c r="A31" s="48"/>
    </row>
    <row r="32" spans="1:4" x14ac:dyDescent="0.3">
      <c r="A32" s="48"/>
    </row>
    <row r="33" spans="1:1" x14ac:dyDescent="0.3">
      <c r="A33" s="48"/>
    </row>
    <row r="34" spans="1:1" x14ac:dyDescent="0.3">
      <c r="A34" s="31"/>
    </row>
    <row r="35" spans="1:1" x14ac:dyDescent="0.3">
      <c r="A35" s="50"/>
    </row>
    <row r="36" spans="1:1" x14ac:dyDescent="0.3">
      <c r="A36" s="48"/>
    </row>
    <row r="37" spans="1:1" x14ac:dyDescent="0.3">
      <c r="A37" s="48"/>
    </row>
    <row r="38" spans="1:1" x14ac:dyDescent="0.3">
      <c r="A38" s="48"/>
    </row>
    <row r="39" spans="1:1" x14ac:dyDescent="0.3">
      <c r="A39" s="49"/>
    </row>
    <row r="40" spans="1:1" x14ac:dyDescent="0.3">
      <c r="A40" s="31"/>
    </row>
    <row r="41" spans="1:1" x14ac:dyDescent="0.3">
      <c r="A41" s="48"/>
    </row>
    <row r="42" spans="1:1" x14ac:dyDescent="0.3">
      <c r="A42" s="48"/>
    </row>
  </sheetData>
  <mergeCells count="2">
    <mergeCell ref="C9:C15"/>
    <mergeCell ref="D9:D15"/>
  </mergeCells>
  <hyperlinks>
    <hyperlink ref="D4" r:id="rId1" xr:uid="{77207301-A408-48BD-A734-7DA744A6CCAC}"/>
    <hyperlink ref="D5" r:id="rId2" xr:uid="{3012EF88-BC54-4033-B41B-DBB00E209183}"/>
    <hyperlink ref="D7" r:id="rId3" xr:uid="{175AD8F9-24AA-4F31-8EC7-86447F88BEA3}"/>
    <hyperlink ref="D17" r:id="rId4" xr:uid="{B416345D-1F6C-4C94-AF46-EDF0ADFFF957}"/>
    <hyperlink ref="D18" r:id="rId5" location=":~:text=La%20produzione%20in%20piedi%20%C3%A8,residente%20%C3%A8%20di%20622%20m2." xr:uid="{9C3041D9-33D6-4D40-B996-EECC12F97172}"/>
  </hyperlink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7"/>
  <sheetViews>
    <sheetView topLeftCell="B82" zoomScaleNormal="100" workbookViewId="0">
      <selection activeCell="I105" sqref="I105"/>
    </sheetView>
  </sheetViews>
  <sheetFormatPr defaultColWidth="8.5546875" defaultRowHeight="14.4" x14ac:dyDescent="0.3"/>
  <cols>
    <col min="1" max="1" width="21.33203125" customWidth="1"/>
    <col min="2" max="2" width="24.88671875" customWidth="1"/>
    <col min="3" max="4" width="6" customWidth="1"/>
    <col min="5" max="5" width="11.6640625" customWidth="1"/>
    <col min="6" max="6" width="9.6640625" customWidth="1"/>
    <col min="7" max="9" width="16.6640625" customWidth="1"/>
    <col min="10" max="10" width="15.88671875" customWidth="1"/>
    <col min="11" max="11" width="9.109375" bestFit="1" customWidth="1"/>
  </cols>
  <sheetData>
    <row r="1" spans="1:11" ht="13.95" customHeight="1" x14ac:dyDescent="0.3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s="25" t="s">
        <v>169</v>
      </c>
      <c r="H1" t="s">
        <v>170</v>
      </c>
      <c r="I1" t="s">
        <v>171</v>
      </c>
      <c r="J1" t="s">
        <v>172</v>
      </c>
    </row>
    <row r="2" spans="1:11" x14ac:dyDescent="0.3">
      <c r="A2" t="s">
        <v>173</v>
      </c>
      <c r="B2" s="1" t="s">
        <v>34</v>
      </c>
      <c r="C2" t="s">
        <v>174</v>
      </c>
      <c r="D2">
        <v>2018</v>
      </c>
      <c r="E2" t="s">
        <v>175</v>
      </c>
      <c r="F2" s="33">
        <v>30.06</v>
      </c>
      <c r="G2" s="26" t="s">
        <v>176</v>
      </c>
      <c r="H2" t="s">
        <v>177</v>
      </c>
      <c r="I2">
        <f>FAOSTAT_data_en_1_17_2024__1[[#This Row],[Value]]*'General fact sheet'!$B$4/1000</f>
        <v>97697.31461999999</v>
      </c>
      <c r="K2" s="18"/>
    </row>
    <row r="3" spans="1:11" x14ac:dyDescent="0.3">
      <c r="A3" t="s">
        <v>178</v>
      </c>
      <c r="B3" s="1" t="s">
        <v>34</v>
      </c>
      <c r="C3" t="s">
        <v>174</v>
      </c>
      <c r="D3">
        <v>2018</v>
      </c>
      <c r="E3" t="s">
        <v>175</v>
      </c>
      <c r="F3" s="33">
        <v>0.86</v>
      </c>
      <c r="G3" s="26" t="s">
        <v>176</v>
      </c>
      <c r="H3" t="s">
        <v>177</v>
      </c>
      <c r="I3">
        <f>FAOSTAT_data_en_1_17_2024__1[[#This Row],[Value]]*'General fact sheet'!$B$4/1000</f>
        <v>2795.0662199999997</v>
      </c>
      <c r="K3" s="18"/>
    </row>
    <row r="4" spans="1:11" x14ac:dyDescent="0.3">
      <c r="A4" t="s">
        <v>179</v>
      </c>
      <c r="B4" s="1" t="s">
        <v>34</v>
      </c>
      <c r="C4" t="s">
        <v>174</v>
      </c>
      <c r="D4">
        <v>2018</v>
      </c>
      <c r="E4" t="s">
        <v>175</v>
      </c>
      <c r="F4" s="33">
        <v>0.02</v>
      </c>
      <c r="G4" s="26" t="s">
        <v>176</v>
      </c>
      <c r="H4" t="s">
        <v>177</v>
      </c>
      <c r="I4">
        <f>FAOSTAT_data_en_1_17_2024__1[[#This Row],[Value]]*'General fact sheet'!$B$4/1000</f>
        <v>65.001540000000006</v>
      </c>
    </row>
    <row r="5" spans="1:11" x14ac:dyDescent="0.3">
      <c r="A5" t="s">
        <v>180</v>
      </c>
      <c r="B5" t="s">
        <v>34</v>
      </c>
      <c r="C5" t="s">
        <v>174</v>
      </c>
      <c r="D5">
        <v>2018</v>
      </c>
      <c r="E5" t="s">
        <v>175</v>
      </c>
      <c r="F5" s="33">
        <v>31.2</v>
      </c>
      <c r="G5" s="26" t="s">
        <v>176</v>
      </c>
      <c r="H5" t="s">
        <v>177</v>
      </c>
      <c r="I5">
        <f>FAOSTAT_data_en_1_17_2024__1[[#This Row],[Value]]*'General fact sheet'!$B$4/1000</f>
        <v>101402.40239999999</v>
      </c>
      <c r="J5">
        <f>SUM(I2:I5)</f>
        <v>201959.78477999999</v>
      </c>
    </row>
    <row r="6" spans="1:11" x14ac:dyDescent="0.3">
      <c r="A6" t="s">
        <v>181</v>
      </c>
      <c r="B6" t="s">
        <v>112</v>
      </c>
      <c r="C6" t="s">
        <v>174</v>
      </c>
      <c r="D6">
        <v>2018</v>
      </c>
      <c r="E6" t="s">
        <v>175</v>
      </c>
      <c r="F6" s="33">
        <v>0.34</v>
      </c>
      <c r="G6" s="26" t="s">
        <v>176</v>
      </c>
      <c r="H6" t="s">
        <v>177</v>
      </c>
      <c r="I6">
        <f>FAOSTAT_data_en_1_17_2024__1[[#This Row],[Value]]*'General fact sheet'!$B$4/1000</f>
        <v>1105.0261800000001</v>
      </c>
    </row>
    <row r="7" spans="1:11" x14ac:dyDescent="0.3">
      <c r="A7" t="s">
        <v>182</v>
      </c>
      <c r="B7" t="s">
        <v>112</v>
      </c>
      <c r="C7" t="s">
        <v>174</v>
      </c>
      <c r="D7">
        <v>2018</v>
      </c>
      <c r="E7" t="s">
        <v>175</v>
      </c>
      <c r="F7" s="33">
        <v>1.65</v>
      </c>
      <c r="G7" s="26" t="s">
        <v>176</v>
      </c>
      <c r="H7" t="s">
        <v>177</v>
      </c>
      <c r="I7">
        <f>FAOSTAT_data_en_1_17_2024__1[[#This Row],[Value]]*'General fact sheet'!$B$4/1000</f>
        <v>5362.6270500000001</v>
      </c>
    </row>
    <row r="8" spans="1:11" x14ac:dyDescent="0.3">
      <c r="A8" t="s">
        <v>183</v>
      </c>
      <c r="B8" t="s">
        <v>112</v>
      </c>
      <c r="C8" t="s">
        <v>174</v>
      </c>
      <c r="D8">
        <v>2018</v>
      </c>
      <c r="E8" t="s">
        <v>175</v>
      </c>
      <c r="F8" s="33">
        <v>4.8099999999999996</v>
      </c>
      <c r="G8" s="26" t="s">
        <v>176</v>
      </c>
      <c r="H8" t="s">
        <v>177</v>
      </c>
      <c r="I8">
        <f>FAOSTAT_data_en_1_17_2024__1[[#This Row],[Value]]*'General fact sheet'!$B$4/1000</f>
        <v>15632.870369999999</v>
      </c>
    </row>
    <row r="9" spans="1:11" x14ac:dyDescent="0.3">
      <c r="A9" t="s">
        <v>184</v>
      </c>
      <c r="B9" t="s">
        <v>112</v>
      </c>
      <c r="C9" t="s">
        <v>174</v>
      </c>
      <c r="D9">
        <v>2018</v>
      </c>
      <c r="E9" t="s">
        <v>175</v>
      </c>
      <c r="F9" s="33">
        <v>0.43</v>
      </c>
      <c r="G9" s="26" t="s">
        <v>176</v>
      </c>
      <c r="H9" t="s">
        <v>177</v>
      </c>
      <c r="I9">
        <f>FAOSTAT_data_en_1_17_2024__1[[#This Row],[Value]]*'General fact sheet'!$B$4/1000</f>
        <v>1397.5331099999999</v>
      </c>
    </row>
    <row r="10" spans="1:11" x14ac:dyDescent="0.3">
      <c r="A10" t="s">
        <v>185</v>
      </c>
      <c r="B10" t="s">
        <v>112</v>
      </c>
      <c r="C10" t="s">
        <v>174</v>
      </c>
      <c r="D10">
        <v>2018</v>
      </c>
      <c r="E10" t="s">
        <v>175</v>
      </c>
      <c r="F10" s="33">
        <v>8.58</v>
      </c>
      <c r="G10" s="26" t="s">
        <v>176</v>
      </c>
      <c r="H10" t="s">
        <v>177</v>
      </c>
      <c r="I10">
        <f>FAOSTAT_data_en_1_17_2024__1[[#This Row],[Value]]*'General fact sheet'!$B$4/1000</f>
        <v>27885.660660000001</v>
      </c>
    </row>
    <row r="11" spans="1:11" x14ac:dyDescent="0.3">
      <c r="A11" t="s">
        <v>186</v>
      </c>
      <c r="B11" t="s">
        <v>112</v>
      </c>
      <c r="C11" t="s">
        <v>174</v>
      </c>
      <c r="D11">
        <v>2018</v>
      </c>
      <c r="E11" t="s">
        <v>175</v>
      </c>
      <c r="F11" s="33">
        <v>7.0000000000000007E-2</v>
      </c>
      <c r="G11" s="26" t="s">
        <v>176</v>
      </c>
      <c r="H11" t="s">
        <v>177</v>
      </c>
      <c r="I11">
        <f>FAOSTAT_data_en_1_17_2024__1[[#This Row],[Value]]*'General fact sheet'!$B$4/1000</f>
        <v>227.50539000000001</v>
      </c>
    </row>
    <row r="12" spans="1:11" x14ac:dyDescent="0.3">
      <c r="A12" t="s">
        <v>187</v>
      </c>
      <c r="B12" t="s">
        <v>112</v>
      </c>
      <c r="C12" t="s">
        <v>174</v>
      </c>
      <c r="D12">
        <v>2018</v>
      </c>
      <c r="E12" t="s">
        <v>175</v>
      </c>
      <c r="F12" s="33">
        <v>148</v>
      </c>
      <c r="G12" s="26" t="s">
        <v>176</v>
      </c>
      <c r="H12" t="s">
        <v>177</v>
      </c>
      <c r="I12">
        <f>FAOSTAT_data_en_1_17_2024__1[[#This Row],[Value]]*'General fact sheet'!$B$4/1000</f>
        <v>481011.39600000001</v>
      </c>
      <c r="J12">
        <f>SUM($I$6:$I$12)</f>
        <v>532622.61875999998</v>
      </c>
    </row>
    <row r="13" spans="1:11" x14ac:dyDescent="0.3">
      <c r="A13" t="s">
        <v>188</v>
      </c>
      <c r="B13" t="s">
        <v>118</v>
      </c>
      <c r="C13" t="s">
        <v>174</v>
      </c>
      <c r="D13">
        <v>2018</v>
      </c>
      <c r="E13" t="s">
        <v>175</v>
      </c>
      <c r="F13" s="33">
        <v>0.01</v>
      </c>
      <c r="G13" s="26" t="s">
        <v>176</v>
      </c>
      <c r="H13" t="s">
        <v>177</v>
      </c>
      <c r="I13">
        <f>FAOSTAT_data_en_1_17_2024__1[[#This Row],[Value]]*'General fact sheet'!$B$4/1000</f>
        <v>32.500770000000003</v>
      </c>
    </row>
    <row r="14" spans="1:11" x14ac:dyDescent="0.3">
      <c r="A14" t="s">
        <v>189</v>
      </c>
      <c r="B14" t="s">
        <v>118</v>
      </c>
      <c r="C14" t="s">
        <v>174</v>
      </c>
      <c r="D14">
        <v>2018</v>
      </c>
      <c r="E14" t="s">
        <v>175</v>
      </c>
      <c r="F14" s="33">
        <v>3.87</v>
      </c>
      <c r="G14" s="26" t="s">
        <v>176</v>
      </c>
      <c r="H14" t="s">
        <v>177</v>
      </c>
      <c r="I14">
        <f>FAOSTAT_data_en_1_17_2024__1[[#This Row],[Value]]*'General fact sheet'!$B$4/1000</f>
        <v>12577.797990000001</v>
      </c>
    </row>
    <row r="15" spans="1:11" x14ac:dyDescent="0.3">
      <c r="A15" t="s">
        <v>190</v>
      </c>
      <c r="B15" t="s">
        <v>118</v>
      </c>
      <c r="C15" t="s">
        <v>174</v>
      </c>
      <c r="D15">
        <v>2018</v>
      </c>
      <c r="E15" t="s">
        <v>175</v>
      </c>
      <c r="F15" s="33">
        <v>2.42</v>
      </c>
      <c r="G15" s="26" t="s">
        <v>176</v>
      </c>
      <c r="H15" t="s">
        <v>177</v>
      </c>
      <c r="I15">
        <f>FAOSTAT_data_en_1_17_2024__1[[#This Row],[Value]]*'General fact sheet'!$B$4/1000</f>
        <v>7865.1863400000002</v>
      </c>
    </row>
    <row r="16" spans="1:11" x14ac:dyDescent="0.3">
      <c r="A16" t="s">
        <v>191</v>
      </c>
      <c r="B16" t="s">
        <v>118</v>
      </c>
      <c r="C16" t="s">
        <v>174</v>
      </c>
      <c r="D16">
        <v>2018</v>
      </c>
      <c r="E16" t="s">
        <v>175</v>
      </c>
      <c r="F16" s="33">
        <v>7.85</v>
      </c>
      <c r="G16" s="26" t="s">
        <v>176</v>
      </c>
      <c r="H16" t="s">
        <v>177</v>
      </c>
      <c r="I16">
        <f>FAOSTAT_data_en_1_17_2024__1[[#This Row],[Value]]*'General fact sheet'!$B$4/1000</f>
        <v>25513.104449999999</v>
      </c>
    </row>
    <row r="17" spans="1:10" x14ac:dyDescent="0.3">
      <c r="A17" t="s">
        <v>192</v>
      </c>
      <c r="B17" t="s">
        <v>118</v>
      </c>
      <c r="C17" t="s">
        <v>174</v>
      </c>
      <c r="D17">
        <v>2018</v>
      </c>
      <c r="E17" t="s">
        <v>175</v>
      </c>
      <c r="F17" s="33">
        <v>0</v>
      </c>
      <c r="G17" s="26" t="s">
        <v>176</v>
      </c>
      <c r="H17" t="s">
        <v>177</v>
      </c>
      <c r="I17">
        <f>FAOSTAT_data_en_1_17_2024__1[[#This Row],[Value]]*'General fact sheet'!$B$4/1000</f>
        <v>0</v>
      </c>
    </row>
    <row r="18" spans="1:10" x14ac:dyDescent="0.3">
      <c r="A18" t="s">
        <v>193</v>
      </c>
      <c r="B18" t="s">
        <v>118</v>
      </c>
      <c r="C18" t="s">
        <v>174</v>
      </c>
      <c r="D18">
        <v>2018</v>
      </c>
      <c r="E18" t="s">
        <v>175</v>
      </c>
      <c r="F18" s="33">
        <v>3.74</v>
      </c>
      <c r="G18" s="26" t="s">
        <v>176</v>
      </c>
      <c r="H18" t="s">
        <v>177</v>
      </c>
      <c r="I18">
        <f>FAOSTAT_data_en_1_17_2024__1[[#This Row],[Value]]*'General fact sheet'!$B$4/1000</f>
        <v>12155.287980000001</v>
      </c>
    </row>
    <row r="19" spans="1:10" x14ac:dyDescent="0.3">
      <c r="A19" t="s">
        <v>194</v>
      </c>
      <c r="B19" t="s">
        <v>118</v>
      </c>
      <c r="C19" t="s">
        <v>174</v>
      </c>
      <c r="D19">
        <v>2018</v>
      </c>
      <c r="E19" t="s">
        <v>175</v>
      </c>
      <c r="F19" s="33">
        <v>1.4</v>
      </c>
      <c r="G19" s="26" t="s">
        <v>176</v>
      </c>
      <c r="H19" t="s">
        <v>177</v>
      </c>
      <c r="I19">
        <f>FAOSTAT_data_en_1_17_2024__1[[#This Row],[Value]]*'General fact sheet'!$B$4/1000</f>
        <v>4550.1077999999998</v>
      </c>
    </row>
    <row r="20" spans="1:10" x14ac:dyDescent="0.3">
      <c r="A20" t="s">
        <v>195</v>
      </c>
      <c r="B20" t="s">
        <v>118</v>
      </c>
      <c r="C20" t="s">
        <v>174</v>
      </c>
      <c r="D20">
        <v>2018</v>
      </c>
      <c r="E20" t="s">
        <v>175</v>
      </c>
      <c r="F20" s="33">
        <v>4.8899999999999997</v>
      </c>
      <c r="G20" s="26" t="s">
        <v>176</v>
      </c>
      <c r="H20" t="s">
        <v>177</v>
      </c>
      <c r="I20">
        <f>FAOSTAT_data_en_1_17_2024__1[[#This Row],[Value]]*'General fact sheet'!$B$4/1000</f>
        <v>15892.87653</v>
      </c>
    </row>
    <row r="21" spans="1:10" x14ac:dyDescent="0.3">
      <c r="A21" t="s">
        <v>196</v>
      </c>
      <c r="B21" t="s">
        <v>118</v>
      </c>
      <c r="C21" t="s">
        <v>174</v>
      </c>
      <c r="D21">
        <v>2018</v>
      </c>
      <c r="E21" t="s">
        <v>175</v>
      </c>
      <c r="F21" s="33">
        <v>5.55</v>
      </c>
      <c r="G21" s="26" t="s">
        <v>176</v>
      </c>
      <c r="H21" t="s">
        <v>177</v>
      </c>
      <c r="I21">
        <f>FAOSTAT_data_en_1_17_2024__1[[#This Row],[Value]]*'General fact sheet'!$B$4/1000</f>
        <v>18037.927349999998</v>
      </c>
      <c r="J21">
        <f>SUM(I13:I21)</f>
        <v>96624.789210000003</v>
      </c>
    </row>
    <row r="22" spans="1:10" x14ac:dyDescent="0.3">
      <c r="A22" t="s">
        <v>197</v>
      </c>
      <c r="B22" t="s">
        <v>113</v>
      </c>
      <c r="C22" t="s">
        <v>174</v>
      </c>
      <c r="D22">
        <v>2018</v>
      </c>
      <c r="E22" t="s">
        <v>175</v>
      </c>
      <c r="F22" s="33">
        <v>15</v>
      </c>
      <c r="G22" s="26" t="s">
        <v>176</v>
      </c>
      <c r="H22" t="s">
        <v>177</v>
      </c>
      <c r="I22">
        <f>FAOSTAT_data_en_1_17_2024__1[[#This Row],[Value]]*'General fact sheet'!$B$4/1000</f>
        <v>48751.154999999999</v>
      </c>
    </row>
    <row r="23" spans="1:10" x14ac:dyDescent="0.3">
      <c r="A23" t="s">
        <v>198</v>
      </c>
      <c r="B23" t="s">
        <v>113</v>
      </c>
      <c r="C23" t="s">
        <v>174</v>
      </c>
      <c r="D23">
        <v>2018</v>
      </c>
      <c r="E23" t="s">
        <v>175</v>
      </c>
      <c r="F23" s="33">
        <v>11.61</v>
      </c>
      <c r="G23" s="26" t="s">
        <v>176</v>
      </c>
      <c r="H23" t="s">
        <v>177</v>
      </c>
      <c r="I23">
        <f>FAOSTAT_data_en_1_17_2024__1[[#This Row],[Value]]*'General fact sheet'!$B$4/1000</f>
        <v>37733.393969999997</v>
      </c>
    </row>
    <row r="24" spans="1:10" x14ac:dyDescent="0.3">
      <c r="A24" t="s">
        <v>199</v>
      </c>
      <c r="B24" t="s">
        <v>113</v>
      </c>
      <c r="C24" t="s">
        <v>174</v>
      </c>
      <c r="D24">
        <v>2018</v>
      </c>
      <c r="E24" t="s">
        <v>175</v>
      </c>
      <c r="F24" s="33">
        <v>0.4</v>
      </c>
      <c r="G24" s="26" t="s">
        <v>176</v>
      </c>
      <c r="H24" t="s">
        <v>177</v>
      </c>
      <c r="I24">
        <f>FAOSTAT_data_en_1_17_2024__1[[#This Row],[Value]]*'General fact sheet'!$B$4/1000</f>
        <v>1300.0308</v>
      </c>
    </row>
    <row r="25" spans="1:10" x14ac:dyDescent="0.3">
      <c r="A25" t="s">
        <v>200</v>
      </c>
      <c r="B25" t="s">
        <v>113</v>
      </c>
      <c r="C25" t="s">
        <v>174</v>
      </c>
      <c r="D25">
        <v>2018</v>
      </c>
      <c r="E25" t="s">
        <v>175</v>
      </c>
      <c r="F25" s="33">
        <v>0.33</v>
      </c>
      <c r="G25" s="26" t="s">
        <v>176</v>
      </c>
      <c r="H25" t="s">
        <v>177</v>
      </c>
      <c r="I25">
        <f>FAOSTAT_data_en_1_17_2024__1[[#This Row],[Value]]*'General fact sheet'!$B$4/1000</f>
        <v>1072.5254100000002</v>
      </c>
    </row>
    <row r="26" spans="1:10" x14ac:dyDescent="0.3">
      <c r="A26" t="s">
        <v>201</v>
      </c>
      <c r="B26" t="s">
        <v>113</v>
      </c>
      <c r="C26" t="s">
        <v>174</v>
      </c>
      <c r="D26">
        <v>2018</v>
      </c>
      <c r="E26" t="s">
        <v>175</v>
      </c>
      <c r="F26" s="33">
        <v>6.3</v>
      </c>
      <c r="G26" s="26" t="s">
        <v>176</v>
      </c>
      <c r="H26" t="s">
        <v>177</v>
      </c>
      <c r="I26">
        <f>FAOSTAT_data_en_1_17_2024__1[[#This Row],[Value]]*'General fact sheet'!$B$4/1000</f>
        <v>20475.485099999998</v>
      </c>
    </row>
    <row r="27" spans="1:10" x14ac:dyDescent="0.3">
      <c r="A27" t="s">
        <v>202</v>
      </c>
      <c r="B27" t="s">
        <v>113</v>
      </c>
      <c r="C27" t="s">
        <v>174</v>
      </c>
      <c r="D27">
        <v>2018</v>
      </c>
      <c r="E27" t="s">
        <v>175</v>
      </c>
      <c r="F27" s="33">
        <v>2.7</v>
      </c>
      <c r="G27" s="26" t="s">
        <v>176</v>
      </c>
      <c r="H27" t="s">
        <v>177</v>
      </c>
      <c r="I27">
        <f>FAOSTAT_data_en_1_17_2024__1[[#This Row],[Value]]*'General fact sheet'!$B$4/1000</f>
        <v>8775.2079000000012</v>
      </c>
    </row>
    <row r="28" spans="1:10" x14ac:dyDescent="0.3">
      <c r="A28" t="s">
        <v>203</v>
      </c>
      <c r="B28" t="s">
        <v>113</v>
      </c>
      <c r="C28" t="s">
        <v>174</v>
      </c>
      <c r="D28">
        <v>2018</v>
      </c>
      <c r="E28" t="s">
        <v>175</v>
      </c>
      <c r="F28" s="33">
        <v>0.15</v>
      </c>
      <c r="G28" s="26" t="s">
        <v>176</v>
      </c>
      <c r="H28" t="s">
        <v>177</v>
      </c>
      <c r="I28">
        <f>FAOSTAT_data_en_1_17_2024__1[[#This Row],[Value]]*'General fact sheet'!$B$4/1000</f>
        <v>487.51155</v>
      </c>
    </row>
    <row r="29" spans="1:10" x14ac:dyDescent="0.3">
      <c r="A29" t="s">
        <v>204</v>
      </c>
      <c r="B29" t="s">
        <v>113</v>
      </c>
      <c r="C29" t="s">
        <v>174</v>
      </c>
      <c r="D29">
        <v>2018</v>
      </c>
      <c r="E29" t="s">
        <v>175</v>
      </c>
      <c r="F29" s="33">
        <v>39.6</v>
      </c>
      <c r="G29" s="26" t="s">
        <v>176</v>
      </c>
      <c r="H29" t="s">
        <v>177</v>
      </c>
      <c r="I29">
        <f>FAOSTAT_data_en_1_17_2024__1[[#This Row],[Value]]*'General fact sheet'!$B$4/1000</f>
        <v>128703.04920000001</v>
      </c>
    </row>
    <row r="30" spans="1:10" x14ac:dyDescent="0.3">
      <c r="A30" t="s">
        <v>205</v>
      </c>
      <c r="B30" t="s">
        <v>113</v>
      </c>
      <c r="C30" t="s">
        <v>174</v>
      </c>
      <c r="D30">
        <v>2018</v>
      </c>
      <c r="E30" t="s">
        <v>175</v>
      </c>
      <c r="F30" s="33">
        <v>0.93</v>
      </c>
      <c r="G30" s="26" t="s">
        <v>176</v>
      </c>
      <c r="H30" t="s">
        <v>177</v>
      </c>
      <c r="I30">
        <f>FAOSTAT_data_en_1_17_2024__1[[#This Row],[Value]]*'General fact sheet'!$B$4/1000</f>
        <v>3022.5716100000004</v>
      </c>
    </row>
    <row r="31" spans="1:10" x14ac:dyDescent="0.3">
      <c r="A31" t="s">
        <v>206</v>
      </c>
      <c r="B31" t="s">
        <v>113</v>
      </c>
      <c r="C31" t="s">
        <v>174</v>
      </c>
      <c r="D31">
        <v>2018</v>
      </c>
      <c r="E31" t="s">
        <v>175</v>
      </c>
      <c r="F31" s="33">
        <v>13.81</v>
      </c>
      <c r="G31" s="26" t="s">
        <v>176</v>
      </c>
      <c r="H31" t="s">
        <v>177</v>
      </c>
      <c r="I31">
        <f>FAOSTAT_data_en_1_17_2024__1[[#This Row],[Value]]*'General fact sheet'!$B$4/1000</f>
        <v>44883.563370000003</v>
      </c>
    </row>
    <row r="32" spans="1:10" x14ac:dyDescent="0.3">
      <c r="A32" t="s">
        <v>207</v>
      </c>
      <c r="B32" t="s">
        <v>113</v>
      </c>
      <c r="C32" t="s">
        <v>174</v>
      </c>
      <c r="D32">
        <v>2018</v>
      </c>
      <c r="E32" t="s">
        <v>175</v>
      </c>
      <c r="F32" s="33">
        <v>7.15</v>
      </c>
      <c r="G32" s="26" t="s">
        <v>176</v>
      </c>
      <c r="H32" t="s">
        <v>177</v>
      </c>
      <c r="I32">
        <f>FAOSTAT_data_en_1_17_2024__1[[#This Row],[Value]]*'General fact sheet'!$B$4/1000</f>
        <v>23238.05055</v>
      </c>
    </row>
    <row r="33" spans="1:10" x14ac:dyDescent="0.3">
      <c r="A33" t="s">
        <v>208</v>
      </c>
      <c r="B33" t="s">
        <v>113</v>
      </c>
      <c r="C33" t="s">
        <v>174</v>
      </c>
      <c r="D33">
        <v>2018</v>
      </c>
      <c r="E33" t="s">
        <v>175</v>
      </c>
      <c r="F33" s="33">
        <v>32.18</v>
      </c>
      <c r="G33" s="26" t="s">
        <v>176</v>
      </c>
      <c r="H33" t="s">
        <v>177</v>
      </c>
      <c r="I33">
        <f>FAOSTAT_data_en_1_17_2024__1[[#This Row],[Value]]*'General fact sheet'!$B$4/1000</f>
        <v>104587.47786</v>
      </c>
    </row>
    <row r="34" spans="1:10" x14ac:dyDescent="0.3">
      <c r="A34" t="s">
        <v>209</v>
      </c>
      <c r="B34" t="s">
        <v>113</v>
      </c>
      <c r="C34" t="s">
        <v>174</v>
      </c>
      <c r="D34">
        <v>2018</v>
      </c>
      <c r="E34" t="s">
        <v>175</v>
      </c>
      <c r="F34" s="33">
        <v>7.97</v>
      </c>
      <c r="G34" s="26" t="s">
        <v>176</v>
      </c>
      <c r="H34" t="s">
        <v>177</v>
      </c>
      <c r="I34">
        <f>FAOSTAT_data_en_1_17_2024__1[[#This Row],[Value]]*'General fact sheet'!$B$4/1000</f>
        <v>25903.113689999998</v>
      </c>
    </row>
    <row r="35" spans="1:10" x14ac:dyDescent="0.3">
      <c r="A35" t="s">
        <v>210</v>
      </c>
      <c r="B35" t="s">
        <v>113</v>
      </c>
      <c r="C35" t="s">
        <v>174</v>
      </c>
      <c r="D35">
        <v>2018</v>
      </c>
      <c r="E35" t="s">
        <v>175</v>
      </c>
      <c r="F35" s="33">
        <v>0.34</v>
      </c>
      <c r="G35" s="26" t="s">
        <v>176</v>
      </c>
      <c r="H35" t="s">
        <v>177</v>
      </c>
      <c r="I35">
        <f>FAOSTAT_data_en_1_17_2024__1[[#This Row],[Value]]*'General fact sheet'!$B$4/1000</f>
        <v>1105.0261800000001</v>
      </c>
      <c r="J35">
        <f>SUM(I22:I35)</f>
        <v>450038.16219</v>
      </c>
    </row>
    <row r="36" spans="1:10" x14ac:dyDescent="0.3">
      <c r="A36" t="s">
        <v>211</v>
      </c>
      <c r="B36" t="s">
        <v>212</v>
      </c>
      <c r="C36" t="s">
        <v>174</v>
      </c>
      <c r="D36">
        <v>2018</v>
      </c>
      <c r="E36" t="s">
        <v>175</v>
      </c>
      <c r="F36" s="33">
        <v>17.21</v>
      </c>
      <c r="G36" s="26" t="s">
        <v>176</v>
      </c>
      <c r="H36" t="s">
        <v>177</v>
      </c>
      <c r="I36">
        <f>FAOSTAT_data_en_1_17_2024__1[[#This Row],[Value]]*'General fact sheet'!$B$4/1000</f>
        <v>55933.825170000004</v>
      </c>
    </row>
    <row r="37" spans="1:10" x14ac:dyDescent="0.3">
      <c r="A37" t="s">
        <v>213</v>
      </c>
      <c r="B37" t="s">
        <v>212</v>
      </c>
      <c r="C37" t="s">
        <v>174</v>
      </c>
      <c r="D37">
        <v>2018</v>
      </c>
      <c r="E37" t="s">
        <v>175</v>
      </c>
      <c r="F37" s="33">
        <v>2.52</v>
      </c>
      <c r="G37" s="26" t="s">
        <v>176</v>
      </c>
      <c r="H37" t="s">
        <v>177</v>
      </c>
      <c r="I37">
        <f>FAOSTAT_data_en_1_17_2024__1[[#This Row],[Value]]*'General fact sheet'!$B$4/1000</f>
        <v>8190.1940400000003</v>
      </c>
    </row>
    <row r="38" spans="1:10" x14ac:dyDescent="0.3">
      <c r="A38" t="s">
        <v>214</v>
      </c>
      <c r="B38" t="s">
        <v>212</v>
      </c>
      <c r="C38" t="s">
        <v>174</v>
      </c>
      <c r="D38">
        <v>2018</v>
      </c>
      <c r="E38" t="s">
        <v>175</v>
      </c>
      <c r="F38" s="33">
        <v>1.34</v>
      </c>
      <c r="G38" s="26" t="s">
        <v>176</v>
      </c>
      <c r="H38" t="s">
        <v>177</v>
      </c>
      <c r="I38">
        <f>FAOSTAT_data_en_1_17_2024__1[[#This Row],[Value]]*'General fact sheet'!$B$4/1000</f>
        <v>4355.103180000001</v>
      </c>
    </row>
    <row r="39" spans="1:10" x14ac:dyDescent="0.3">
      <c r="A39" t="s">
        <v>215</v>
      </c>
      <c r="B39" t="s">
        <v>212</v>
      </c>
      <c r="C39" t="s">
        <v>174</v>
      </c>
      <c r="D39">
        <v>2018</v>
      </c>
      <c r="E39" t="s">
        <v>175</v>
      </c>
      <c r="F39" s="33">
        <v>1.72</v>
      </c>
      <c r="G39" s="26" t="s">
        <v>176</v>
      </c>
      <c r="H39" t="s">
        <v>177</v>
      </c>
      <c r="I39">
        <f>FAOSTAT_data_en_1_17_2024__1[[#This Row],[Value]]*'General fact sheet'!$B$4/1000</f>
        <v>5590.1324399999994</v>
      </c>
    </row>
    <row r="40" spans="1:10" x14ac:dyDescent="0.3">
      <c r="A40" t="s">
        <v>216</v>
      </c>
      <c r="B40" t="s">
        <v>212</v>
      </c>
      <c r="C40" t="s">
        <v>174</v>
      </c>
      <c r="D40">
        <v>2018</v>
      </c>
      <c r="E40" t="s">
        <v>175</v>
      </c>
      <c r="F40" s="33">
        <v>0.88</v>
      </c>
      <c r="G40" s="26" t="s">
        <v>176</v>
      </c>
      <c r="H40" t="s">
        <v>177</v>
      </c>
      <c r="I40">
        <f>FAOSTAT_data_en_1_17_2024__1[[#This Row],[Value]]*'General fact sheet'!$B$4/1000</f>
        <v>2860.0677600000004</v>
      </c>
    </row>
    <row r="41" spans="1:10" x14ac:dyDescent="0.3">
      <c r="A41" t="s">
        <v>217</v>
      </c>
      <c r="B41" t="s">
        <v>212</v>
      </c>
      <c r="C41" t="s">
        <v>174</v>
      </c>
      <c r="D41">
        <v>2018</v>
      </c>
      <c r="E41" t="s">
        <v>175</v>
      </c>
      <c r="F41" s="33">
        <v>2.77</v>
      </c>
      <c r="G41" s="26" t="s">
        <v>176</v>
      </c>
      <c r="H41" t="s">
        <v>177</v>
      </c>
      <c r="I41">
        <f>FAOSTAT_data_en_1_17_2024__1[[#This Row],[Value]]*'General fact sheet'!$B$4/1000</f>
        <v>9002.7132900000015</v>
      </c>
    </row>
    <row r="42" spans="1:10" x14ac:dyDescent="0.3">
      <c r="A42" t="s">
        <v>218</v>
      </c>
      <c r="B42" t="s">
        <v>212</v>
      </c>
      <c r="C42" t="s">
        <v>174</v>
      </c>
      <c r="D42">
        <v>2018</v>
      </c>
      <c r="E42" t="s">
        <v>175</v>
      </c>
      <c r="F42" s="33">
        <v>19.18</v>
      </c>
      <c r="G42" s="26" t="s">
        <v>176</v>
      </c>
      <c r="H42" t="s">
        <v>177</v>
      </c>
      <c r="I42">
        <f>FAOSTAT_data_en_1_17_2024__1[[#This Row],[Value]]*'General fact sheet'!$B$4/1000</f>
        <v>62336.476860000002</v>
      </c>
    </row>
    <row r="43" spans="1:10" x14ac:dyDescent="0.3">
      <c r="A43" t="s">
        <v>123</v>
      </c>
      <c r="B43" t="s">
        <v>212</v>
      </c>
      <c r="C43" t="s">
        <v>174</v>
      </c>
      <c r="D43">
        <v>2018</v>
      </c>
      <c r="E43" t="s">
        <v>175</v>
      </c>
      <c r="F43" s="33">
        <v>11.89</v>
      </c>
      <c r="G43" s="26" t="s">
        <v>176</v>
      </c>
      <c r="H43" t="s">
        <v>177</v>
      </c>
      <c r="I43">
        <f>FAOSTAT_data_en_1_17_2024__1[[#This Row],[Value]]*'General fact sheet'!$B$4/1000</f>
        <v>38643.415529999998</v>
      </c>
      <c r="J43">
        <f>SUM(I36:I43)</f>
        <v>186911.92827</v>
      </c>
    </row>
    <row r="44" spans="1:10" x14ac:dyDescent="0.3">
      <c r="A44" t="s">
        <v>12</v>
      </c>
      <c r="B44" t="s">
        <v>114</v>
      </c>
      <c r="C44" t="s">
        <v>174</v>
      </c>
      <c r="D44">
        <v>2018</v>
      </c>
      <c r="E44" t="s">
        <v>175</v>
      </c>
      <c r="F44" s="33">
        <v>213.3</v>
      </c>
      <c r="G44" s="26" t="s">
        <v>176</v>
      </c>
      <c r="H44" t="s">
        <v>177</v>
      </c>
      <c r="I44">
        <f>FAOSTAT_data_en_1_17_2024__1[[#This Row],[Value]]*'General fact sheet'!$B$4/1000</f>
        <v>693241.42410000006</v>
      </c>
      <c r="J44">
        <f>SUM(I44)</f>
        <v>693241.42410000006</v>
      </c>
    </row>
    <row r="45" spans="1:10" x14ac:dyDescent="0.3">
      <c r="A45" t="s">
        <v>219</v>
      </c>
      <c r="B45" t="s">
        <v>220</v>
      </c>
      <c r="C45" t="s">
        <v>174</v>
      </c>
      <c r="D45">
        <v>2018</v>
      </c>
      <c r="E45" t="s">
        <v>175</v>
      </c>
      <c r="F45" s="33">
        <v>0.56999999999999995</v>
      </c>
      <c r="G45" s="26" t="s">
        <v>176</v>
      </c>
      <c r="H45" t="s">
        <v>177</v>
      </c>
      <c r="I45">
        <f>FAOSTAT_data_en_1_17_2024__1[[#This Row],[Value]]*'General fact sheet'!$B$4/1000</f>
        <v>1852.5438899999999</v>
      </c>
    </row>
    <row r="46" spans="1:10" x14ac:dyDescent="0.3">
      <c r="A46" t="s">
        <v>221</v>
      </c>
      <c r="B46" t="s">
        <v>220</v>
      </c>
      <c r="C46" t="s">
        <v>174</v>
      </c>
      <c r="D46">
        <v>2018</v>
      </c>
      <c r="E46" t="s">
        <v>175</v>
      </c>
      <c r="F46" s="33">
        <v>8.09</v>
      </c>
      <c r="G46" s="26" t="s">
        <v>176</v>
      </c>
      <c r="H46" t="s">
        <v>177</v>
      </c>
      <c r="I46">
        <f>FAOSTAT_data_en_1_17_2024__1[[#This Row],[Value]]*'General fact sheet'!$B$4/1000</f>
        <v>26293.122930000001</v>
      </c>
      <c r="J46">
        <f>I45+FAOSTAT_data_en_1_17_2024__1[[#This Row],[TOT (tons/yr)]]</f>
        <v>28145.666820000002</v>
      </c>
    </row>
    <row r="47" spans="1:10" x14ac:dyDescent="0.3">
      <c r="A47" t="s">
        <v>222</v>
      </c>
      <c r="B47" t="s">
        <v>223</v>
      </c>
      <c r="C47" t="s">
        <v>174</v>
      </c>
      <c r="D47">
        <v>2018</v>
      </c>
      <c r="E47" t="s">
        <v>175</v>
      </c>
      <c r="F47" s="33">
        <v>8.93</v>
      </c>
      <c r="G47" s="26" t="s">
        <v>176</v>
      </c>
      <c r="H47" t="s">
        <v>177</v>
      </c>
      <c r="I47">
        <f>FAOSTAT_data_en_1_17_2024__1[[#This Row],[Value]]*'General fact sheet'!$B$4/1000</f>
        <v>29023.187610000001</v>
      </c>
    </row>
    <row r="48" spans="1:10" x14ac:dyDescent="0.3">
      <c r="A48" t="s">
        <v>224</v>
      </c>
      <c r="B48" t="s">
        <v>225</v>
      </c>
      <c r="C48" t="s">
        <v>174</v>
      </c>
      <c r="D48">
        <v>2018</v>
      </c>
      <c r="E48" t="s">
        <v>175</v>
      </c>
      <c r="F48" s="33">
        <v>0.73</v>
      </c>
      <c r="G48" s="26" t="s">
        <v>176</v>
      </c>
      <c r="H48" t="s">
        <v>177</v>
      </c>
      <c r="I48">
        <f>FAOSTAT_data_en_1_17_2024__1[[#This Row],[Value]]*'General fact sheet'!$B$4/1000</f>
        <v>2372.5562099999997</v>
      </c>
    </row>
    <row r="49" spans="1:10" x14ac:dyDescent="0.3">
      <c r="A49" t="s">
        <v>226</v>
      </c>
      <c r="B49" t="s">
        <v>225</v>
      </c>
      <c r="C49" t="s">
        <v>174</v>
      </c>
      <c r="D49">
        <v>2018</v>
      </c>
      <c r="E49" t="s">
        <v>175</v>
      </c>
      <c r="F49" s="33">
        <v>1.02</v>
      </c>
      <c r="G49" s="26" t="s">
        <v>176</v>
      </c>
      <c r="H49" t="s">
        <v>177</v>
      </c>
      <c r="I49">
        <f>FAOSTAT_data_en_1_17_2024__1[[#This Row],[Value]]*'General fact sheet'!$B$4/1000</f>
        <v>3315.07854</v>
      </c>
    </row>
    <row r="50" spans="1:10" x14ac:dyDescent="0.3">
      <c r="A50" t="s">
        <v>227</v>
      </c>
      <c r="B50" t="s">
        <v>225</v>
      </c>
      <c r="C50" t="s">
        <v>174</v>
      </c>
      <c r="D50">
        <v>2018</v>
      </c>
      <c r="E50" t="s">
        <v>175</v>
      </c>
      <c r="F50" s="33">
        <v>2.1800000000000002</v>
      </c>
      <c r="G50" s="26" t="s">
        <v>176</v>
      </c>
      <c r="H50" t="s">
        <v>177</v>
      </c>
      <c r="I50">
        <f>FAOSTAT_data_en_1_17_2024__1[[#This Row],[Value]]*'General fact sheet'!$B$4/1000</f>
        <v>7085.1678600000005</v>
      </c>
    </row>
    <row r="51" spans="1:10" x14ac:dyDescent="0.3">
      <c r="A51" t="s">
        <v>228</v>
      </c>
      <c r="B51" t="s">
        <v>225</v>
      </c>
      <c r="C51" t="s">
        <v>174</v>
      </c>
      <c r="D51">
        <v>2018</v>
      </c>
      <c r="E51" t="s">
        <v>175</v>
      </c>
      <c r="F51" s="33">
        <v>0</v>
      </c>
      <c r="G51" s="26" t="s">
        <v>176</v>
      </c>
      <c r="H51" t="s">
        <v>177</v>
      </c>
      <c r="I51">
        <f>FAOSTAT_data_en_1_17_2024__1[[#This Row],[Value]]*'General fact sheet'!$B$4/1000</f>
        <v>0</v>
      </c>
    </row>
    <row r="52" spans="1:10" x14ac:dyDescent="0.3">
      <c r="A52" t="s">
        <v>229</v>
      </c>
      <c r="B52" t="s">
        <v>225</v>
      </c>
      <c r="C52" t="s">
        <v>174</v>
      </c>
      <c r="D52">
        <v>2018</v>
      </c>
      <c r="E52" t="s">
        <v>175</v>
      </c>
      <c r="F52" s="33">
        <v>3.49</v>
      </c>
      <c r="G52" s="26" t="s">
        <v>176</v>
      </c>
      <c r="H52" t="s">
        <v>177</v>
      </c>
      <c r="I52">
        <f>FAOSTAT_data_en_1_17_2024__1[[#This Row],[Value]]*'General fact sheet'!$B$4/1000</f>
        <v>11342.76873</v>
      </c>
    </row>
    <row r="53" spans="1:10" x14ac:dyDescent="0.3">
      <c r="A53" t="s">
        <v>230</v>
      </c>
      <c r="B53" t="s">
        <v>225</v>
      </c>
      <c r="C53" t="s">
        <v>174</v>
      </c>
      <c r="D53">
        <v>2018</v>
      </c>
      <c r="E53" t="s">
        <v>175</v>
      </c>
      <c r="F53" s="33">
        <v>3.73</v>
      </c>
      <c r="G53" s="26" t="s">
        <v>176</v>
      </c>
      <c r="H53" t="s">
        <v>177</v>
      </c>
      <c r="I53">
        <f>FAOSTAT_data_en_1_17_2024__1[[#This Row],[Value]]*'General fact sheet'!$B$4/1000</f>
        <v>12122.787209999999</v>
      </c>
    </row>
    <row r="54" spans="1:10" x14ac:dyDescent="0.3">
      <c r="A54" t="s">
        <v>231</v>
      </c>
      <c r="B54" t="s">
        <v>225</v>
      </c>
      <c r="C54" t="s">
        <v>174</v>
      </c>
      <c r="D54">
        <v>2018</v>
      </c>
      <c r="E54" t="s">
        <v>175</v>
      </c>
      <c r="F54" s="33">
        <v>0.14000000000000001</v>
      </c>
      <c r="G54" s="26" t="s">
        <v>176</v>
      </c>
      <c r="H54" t="s">
        <v>177</v>
      </c>
      <c r="I54">
        <f>FAOSTAT_data_en_1_17_2024__1[[#This Row],[Value]]*'General fact sheet'!$B$4/1000</f>
        <v>455.01078000000001</v>
      </c>
    </row>
    <row r="55" spans="1:10" x14ac:dyDescent="0.3">
      <c r="A55" t="s">
        <v>232</v>
      </c>
      <c r="B55" t="s">
        <v>225</v>
      </c>
      <c r="C55" t="s">
        <v>174</v>
      </c>
      <c r="D55">
        <v>2018</v>
      </c>
      <c r="E55" t="s">
        <v>175</v>
      </c>
      <c r="F55" s="33">
        <v>0.05</v>
      </c>
      <c r="G55" s="26" t="s">
        <v>176</v>
      </c>
      <c r="H55" t="s">
        <v>177</v>
      </c>
      <c r="I55">
        <f>FAOSTAT_data_en_1_17_2024__1[[#This Row],[Value]]*'General fact sheet'!$B$4/1000</f>
        <v>162.50385</v>
      </c>
    </row>
    <row r="56" spans="1:10" x14ac:dyDescent="0.3">
      <c r="A56" t="s">
        <v>233</v>
      </c>
      <c r="B56" t="s">
        <v>225</v>
      </c>
      <c r="C56" t="s">
        <v>174</v>
      </c>
      <c r="D56">
        <v>2018</v>
      </c>
      <c r="E56" t="s">
        <v>175</v>
      </c>
      <c r="F56" s="33">
        <v>4.32</v>
      </c>
      <c r="G56" s="26" t="s">
        <v>176</v>
      </c>
      <c r="H56" t="s">
        <v>177</v>
      </c>
      <c r="I56">
        <f>FAOSTAT_data_en_1_17_2024__1[[#This Row],[Value]]*'General fact sheet'!$B$4/1000</f>
        <v>14040.332640000001</v>
      </c>
      <c r="J56">
        <f>SUM(I47:I56)</f>
        <v>79919.393429999996</v>
      </c>
    </row>
    <row r="57" spans="1:10" x14ac:dyDescent="0.3">
      <c r="A57" t="s">
        <v>234</v>
      </c>
      <c r="B57" t="s">
        <v>21</v>
      </c>
      <c r="C57" t="s">
        <v>174</v>
      </c>
      <c r="D57">
        <v>2018</v>
      </c>
      <c r="E57" t="s">
        <v>175</v>
      </c>
      <c r="F57" s="33">
        <v>1.92</v>
      </c>
      <c r="G57" s="26" t="s">
        <v>176</v>
      </c>
      <c r="H57" t="s">
        <v>177</v>
      </c>
      <c r="I57">
        <f>FAOSTAT_data_en_1_17_2024__1[[#This Row],[Value]]*'General fact sheet'!$B$4/1000</f>
        <v>6240.1478399999996</v>
      </c>
    </row>
    <row r="58" spans="1:10" x14ac:dyDescent="0.3">
      <c r="A58" t="s">
        <v>235</v>
      </c>
      <c r="B58" t="s">
        <v>21</v>
      </c>
      <c r="C58" t="s">
        <v>174</v>
      </c>
      <c r="D58">
        <v>2018</v>
      </c>
      <c r="E58" t="s">
        <v>175</v>
      </c>
      <c r="F58" s="33">
        <v>1.48</v>
      </c>
      <c r="G58" s="26" t="s">
        <v>176</v>
      </c>
      <c r="H58" t="s">
        <v>177</v>
      </c>
      <c r="I58">
        <f>FAOSTAT_data_en_1_17_2024__1[[#This Row],[Value]]*'General fact sheet'!$B$4/1000</f>
        <v>4810.1139599999997</v>
      </c>
    </row>
    <row r="59" spans="1:10" x14ac:dyDescent="0.3">
      <c r="A59" t="s">
        <v>236</v>
      </c>
      <c r="B59" t="s">
        <v>21</v>
      </c>
      <c r="C59" t="s">
        <v>174</v>
      </c>
      <c r="D59">
        <v>2018</v>
      </c>
      <c r="E59" t="s">
        <v>175</v>
      </c>
      <c r="F59" s="33">
        <v>2.21</v>
      </c>
      <c r="G59" s="26" t="s">
        <v>176</v>
      </c>
      <c r="H59" t="s">
        <v>177</v>
      </c>
      <c r="I59">
        <f>FAOSTAT_data_en_1_17_2024__1[[#This Row],[Value]]*'General fact sheet'!$B$4/1000</f>
        <v>7182.6701700000003</v>
      </c>
    </row>
    <row r="60" spans="1:10" x14ac:dyDescent="0.3">
      <c r="A60" t="s">
        <v>237</v>
      </c>
      <c r="B60" t="s">
        <v>21</v>
      </c>
      <c r="C60" t="s">
        <v>174</v>
      </c>
      <c r="D60">
        <v>2018</v>
      </c>
      <c r="E60" t="s">
        <v>175</v>
      </c>
      <c r="F60" s="33">
        <v>4.92</v>
      </c>
      <c r="G60" s="26" t="s">
        <v>176</v>
      </c>
      <c r="H60" t="s">
        <v>177</v>
      </c>
      <c r="I60">
        <f>FAOSTAT_data_en_1_17_2024__1[[#This Row],[Value]]*'General fact sheet'!$B$4/1000</f>
        <v>15990.378839999999</v>
      </c>
    </row>
    <row r="61" spans="1:10" x14ac:dyDescent="0.3">
      <c r="A61" t="s">
        <v>238</v>
      </c>
      <c r="B61" t="s">
        <v>21</v>
      </c>
      <c r="C61" t="s">
        <v>174</v>
      </c>
      <c r="D61">
        <v>2018</v>
      </c>
      <c r="E61" t="s">
        <v>175</v>
      </c>
      <c r="F61" s="33">
        <v>0.01</v>
      </c>
      <c r="G61" s="26" t="s">
        <v>176</v>
      </c>
      <c r="H61" t="s">
        <v>177</v>
      </c>
      <c r="I61">
        <f>FAOSTAT_data_en_1_17_2024__1[[#This Row],[Value]]*'General fact sheet'!$B$4/1000</f>
        <v>32.500770000000003</v>
      </c>
      <c r="J61">
        <f>SUM(I57:I61)</f>
        <v>34255.811580000001</v>
      </c>
    </row>
    <row r="62" spans="1:10" x14ac:dyDescent="0.3">
      <c r="A62" t="s">
        <v>239</v>
      </c>
      <c r="B62" t="s">
        <v>240</v>
      </c>
      <c r="C62" t="s">
        <v>174</v>
      </c>
      <c r="D62">
        <v>2018</v>
      </c>
      <c r="E62" t="s">
        <v>175</v>
      </c>
      <c r="F62" s="33">
        <v>40.15</v>
      </c>
      <c r="G62" s="26" t="s">
        <v>176</v>
      </c>
      <c r="H62" t="s">
        <v>177</v>
      </c>
      <c r="I62">
        <f>FAOSTAT_data_en_1_17_2024__1[[#This Row],[Value]]*'General fact sheet'!$B$4/1000</f>
        <v>130490.59155</v>
      </c>
    </row>
    <row r="63" spans="1:10" x14ac:dyDescent="0.3">
      <c r="A63" t="s">
        <v>241</v>
      </c>
      <c r="B63" t="s">
        <v>240</v>
      </c>
      <c r="C63" t="s">
        <v>174</v>
      </c>
      <c r="D63">
        <v>2018</v>
      </c>
      <c r="E63" t="s">
        <v>175</v>
      </c>
      <c r="F63" s="33">
        <v>0.01</v>
      </c>
      <c r="G63" s="26" t="s">
        <v>176</v>
      </c>
      <c r="H63" t="s">
        <v>177</v>
      </c>
      <c r="I63">
        <f>FAOSTAT_data_en_1_17_2024__1[[#This Row],[Value]]*'General fact sheet'!$B$4/1000</f>
        <v>32.500770000000003</v>
      </c>
    </row>
    <row r="64" spans="1:10" x14ac:dyDescent="0.3">
      <c r="A64" t="s">
        <v>242</v>
      </c>
      <c r="B64" t="s">
        <v>240</v>
      </c>
      <c r="C64" t="s">
        <v>174</v>
      </c>
      <c r="D64">
        <v>2018</v>
      </c>
      <c r="E64" t="s">
        <v>175</v>
      </c>
      <c r="F64" s="33">
        <v>0.25</v>
      </c>
      <c r="G64" s="26" t="s">
        <v>176</v>
      </c>
      <c r="H64" t="s">
        <v>177</v>
      </c>
      <c r="I64">
        <f>FAOSTAT_data_en_1_17_2024__1[[#This Row],[Value]]*'General fact sheet'!$B$4/1000</f>
        <v>812.51925000000006</v>
      </c>
    </row>
    <row r="65" spans="1:10" x14ac:dyDescent="0.3">
      <c r="A65" t="s">
        <v>243</v>
      </c>
      <c r="B65" t="s">
        <v>240</v>
      </c>
      <c r="C65" t="s">
        <v>174</v>
      </c>
      <c r="D65">
        <v>2018</v>
      </c>
      <c r="E65" t="s">
        <v>175</v>
      </c>
      <c r="F65" s="33">
        <v>0.01</v>
      </c>
      <c r="G65" s="26" t="s">
        <v>176</v>
      </c>
      <c r="H65" t="s">
        <v>177</v>
      </c>
      <c r="I65">
        <f>FAOSTAT_data_en_1_17_2024__1[[#This Row],[Value]]*'General fact sheet'!$B$4/1000</f>
        <v>32.500770000000003</v>
      </c>
      <c r="J65">
        <f>SUM(I62:I65)</f>
        <v>131368.11234000002</v>
      </c>
    </row>
    <row r="66" spans="1:10" x14ac:dyDescent="0.3">
      <c r="A66" t="s">
        <v>244</v>
      </c>
      <c r="B66" t="s">
        <v>245</v>
      </c>
      <c r="C66" t="s">
        <v>174</v>
      </c>
      <c r="D66">
        <v>2018</v>
      </c>
      <c r="E66" t="s">
        <v>175</v>
      </c>
      <c r="F66" s="33">
        <v>0</v>
      </c>
      <c r="G66" s="26" t="s">
        <v>176</v>
      </c>
      <c r="H66" t="s">
        <v>177</v>
      </c>
      <c r="I66">
        <f>FAOSTAT_data_en_1_17_2024__1[[#This Row],[Value]]*'General fact sheet'!$B$4/1000</f>
        <v>0</v>
      </c>
    </row>
    <row r="67" spans="1:10" x14ac:dyDescent="0.3">
      <c r="A67" t="s">
        <v>246</v>
      </c>
      <c r="B67" t="s">
        <v>245</v>
      </c>
      <c r="C67" t="s">
        <v>174</v>
      </c>
      <c r="D67">
        <v>2018</v>
      </c>
      <c r="E67" t="s">
        <v>175</v>
      </c>
      <c r="F67" s="33">
        <v>0.28999999999999998</v>
      </c>
      <c r="G67" s="26" t="s">
        <v>176</v>
      </c>
      <c r="H67" t="s">
        <v>177</v>
      </c>
      <c r="I67">
        <f>FAOSTAT_data_en_1_17_2024__1[[#This Row],[Value]]*'General fact sheet'!$B$4/1000</f>
        <v>942.52233000000001</v>
      </c>
    </row>
    <row r="68" spans="1:10" x14ac:dyDescent="0.3">
      <c r="A68" t="s">
        <v>247</v>
      </c>
      <c r="B68" t="s">
        <v>245</v>
      </c>
      <c r="C68" t="s">
        <v>174</v>
      </c>
      <c r="D68">
        <v>2018</v>
      </c>
      <c r="E68" t="s">
        <v>175</v>
      </c>
      <c r="F68" s="33">
        <v>0.04</v>
      </c>
      <c r="G68" s="26" t="s">
        <v>176</v>
      </c>
      <c r="H68" t="s">
        <v>177</v>
      </c>
      <c r="I68">
        <f>FAOSTAT_data_en_1_17_2024__1[[#This Row],[Value]]*'General fact sheet'!$B$4/1000</f>
        <v>130.00308000000001</v>
      </c>
    </row>
    <row r="69" spans="1:10" x14ac:dyDescent="0.3">
      <c r="A69" t="s">
        <v>248</v>
      </c>
      <c r="B69" t="s">
        <v>245</v>
      </c>
      <c r="C69" t="s">
        <v>174</v>
      </c>
      <c r="D69">
        <v>2018</v>
      </c>
      <c r="E69" t="s">
        <v>175</v>
      </c>
      <c r="F69" s="33">
        <v>38.47</v>
      </c>
      <c r="G69" s="26" t="s">
        <v>176</v>
      </c>
      <c r="H69" t="s">
        <v>177</v>
      </c>
      <c r="I69">
        <f>FAOSTAT_data_en_1_17_2024__1[[#This Row],[Value]]*'General fact sheet'!$B$4/1000</f>
        <v>125030.46218999999</v>
      </c>
    </row>
    <row r="70" spans="1:10" x14ac:dyDescent="0.3">
      <c r="A70" t="s">
        <v>249</v>
      </c>
      <c r="B70" t="s">
        <v>245</v>
      </c>
      <c r="C70" t="s">
        <v>174</v>
      </c>
      <c r="D70">
        <v>2018</v>
      </c>
      <c r="E70" t="s">
        <v>175</v>
      </c>
      <c r="F70" s="33">
        <v>0.04</v>
      </c>
      <c r="G70" s="26" t="s">
        <v>176</v>
      </c>
      <c r="H70" t="s">
        <v>177</v>
      </c>
      <c r="I70">
        <f>FAOSTAT_data_en_1_17_2024__1[[#This Row],[Value]]*'General fact sheet'!$B$4/1000</f>
        <v>130.00308000000001</v>
      </c>
    </row>
    <row r="71" spans="1:10" x14ac:dyDescent="0.3">
      <c r="A71" t="s">
        <v>250</v>
      </c>
      <c r="B71" t="s">
        <v>245</v>
      </c>
      <c r="C71" t="s">
        <v>174</v>
      </c>
      <c r="D71">
        <v>2018</v>
      </c>
      <c r="E71" t="s">
        <v>175</v>
      </c>
      <c r="F71" s="33">
        <v>0.14000000000000001</v>
      </c>
      <c r="G71" s="26" t="s">
        <v>176</v>
      </c>
      <c r="H71" t="s">
        <v>177</v>
      </c>
      <c r="I71">
        <f>FAOSTAT_data_en_1_17_2024__1[[#This Row],[Value]]*'General fact sheet'!$B$4/1000</f>
        <v>455.01078000000001</v>
      </c>
    </row>
    <row r="72" spans="1:10" x14ac:dyDescent="0.3">
      <c r="A72" t="s">
        <v>251</v>
      </c>
      <c r="B72" t="s">
        <v>245</v>
      </c>
      <c r="C72" t="s">
        <v>174</v>
      </c>
      <c r="D72">
        <v>2018</v>
      </c>
      <c r="E72" t="s">
        <v>175</v>
      </c>
      <c r="F72" s="33">
        <v>31.95</v>
      </c>
      <c r="G72" s="26" t="s">
        <v>176</v>
      </c>
      <c r="H72" t="s">
        <v>177</v>
      </c>
      <c r="I72">
        <f>FAOSTAT_data_en_1_17_2024__1[[#This Row],[Value]]*'General fact sheet'!$B$4/1000</f>
        <v>103839.96014999998</v>
      </c>
    </row>
    <row r="73" spans="1:10" x14ac:dyDescent="0.3">
      <c r="A73" t="s">
        <v>252</v>
      </c>
      <c r="B73" t="s">
        <v>245</v>
      </c>
      <c r="C73" t="s">
        <v>174</v>
      </c>
      <c r="D73">
        <v>2018</v>
      </c>
      <c r="E73" t="s">
        <v>175</v>
      </c>
      <c r="F73" s="33">
        <v>1.38</v>
      </c>
      <c r="G73" s="26" t="s">
        <v>176</v>
      </c>
      <c r="H73" t="s">
        <v>177</v>
      </c>
      <c r="I73">
        <f>FAOSTAT_data_en_1_17_2024__1[[#This Row],[Value]]*'General fact sheet'!$B$4/1000</f>
        <v>4485.1062599999996</v>
      </c>
    </row>
    <row r="74" spans="1:10" x14ac:dyDescent="0.3">
      <c r="A74" t="s">
        <v>253</v>
      </c>
      <c r="B74" t="s">
        <v>245</v>
      </c>
      <c r="C74" t="s">
        <v>174</v>
      </c>
      <c r="D74">
        <v>2018</v>
      </c>
      <c r="E74" t="s">
        <v>175</v>
      </c>
      <c r="F74" s="33">
        <v>0.1</v>
      </c>
      <c r="G74" s="26" t="s">
        <v>176</v>
      </c>
      <c r="H74" t="s">
        <v>177</v>
      </c>
      <c r="I74">
        <f>FAOSTAT_data_en_1_17_2024__1[[#This Row],[Value]]*'General fact sheet'!$B$4/1000</f>
        <v>325.0077</v>
      </c>
      <c r="J74">
        <f>SUM(I66:I74)</f>
        <v>235338.07556999996</v>
      </c>
    </row>
    <row r="75" spans="1:10" x14ac:dyDescent="0.3">
      <c r="A75" t="s">
        <v>254</v>
      </c>
      <c r="B75" s="1" t="s">
        <v>23</v>
      </c>
      <c r="C75" t="s">
        <v>174</v>
      </c>
      <c r="D75">
        <v>2018</v>
      </c>
      <c r="E75" t="s">
        <v>175</v>
      </c>
      <c r="F75" s="33">
        <v>0</v>
      </c>
      <c r="G75" s="26" t="s">
        <v>176</v>
      </c>
      <c r="H75" t="s">
        <v>177</v>
      </c>
      <c r="I75">
        <f>FAOSTAT_data_en_1_17_2024__1[[#This Row],[Value]]*'General fact sheet'!$B$4/1000</f>
        <v>0</v>
      </c>
    </row>
    <row r="76" spans="1:10" x14ac:dyDescent="0.3">
      <c r="A76" t="s">
        <v>255</v>
      </c>
      <c r="B76" t="s">
        <v>23</v>
      </c>
      <c r="C76" t="s">
        <v>174</v>
      </c>
      <c r="D76">
        <v>2018</v>
      </c>
      <c r="E76" t="s">
        <v>175</v>
      </c>
      <c r="F76" s="33">
        <v>6.29</v>
      </c>
      <c r="G76" s="26" t="s">
        <v>176</v>
      </c>
      <c r="H76" t="s">
        <v>177</v>
      </c>
      <c r="I76">
        <f>FAOSTAT_data_en_1_17_2024__1[[#This Row],[Value]]*'General fact sheet'!$B$4/1000</f>
        <v>20442.984330000003</v>
      </c>
    </row>
    <row r="77" spans="1:10" x14ac:dyDescent="0.3">
      <c r="A77" t="s">
        <v>256</v>
      </c>
      <c r="B77" t="s">
        <v>23</v>
      </c>
      <c r="C77" t="s">
        <v>174</v>
      </c>
      <c r="D77">
        <v>2018</v>
      </c>
      <c r="E77" t="s">
        <v>175</v>
      </c>
      <c r="F77" s="33">
        <v>1.1499999999999999</v>
      </c>
      <c r="G77" s="26" t="s">
        <v>176</v>
      </c>
      <c r="H77" t="s">
        <v>177</v>
      </c>
      <c r="I77">
        <f>FAOSTAT_data_en_1_17_2024__1[[#This Row],[Value]]*'General fact sheet'!$B$4/1000</f>
        <v>3737.5885499999999</v>
      </c>
    </row>
    <row r="78" spans="1:10" x14ac:dyDescent="0.3">
      <c r="A78" t="s">
        <v>257</v>
      </c>
      <c r="B78" t="s">
        <v>23</v>
      </c>
      <c r="C78" t="s">
        <v>174</v>
      </c>
      <c r="D78">
        <v>2018</v>
      </c>
      <c r="E78" t="s">
        <v>175</v>
      </c>
      <c r="F78" s="33">
        <v>0.1</v>
      </c>
      <c r="G78" s="26" t="s">
        <v>176</v>
      </c>
      <c r="H78" t="s">
        <v>177</v>
      </c>
      <c r="I78">
        <f>FAOSTAT_data_en_1_17_2024__1[[#This Row],[Value]]*'General fact sheet'!$B$4/1000</f>
        <v>325.0077</v>
      </c>
    </row>
    <row r="79" spans="1:10" x14ac:dyDescent="0.3">
      <c r="A79" t="s">
        <v>258</v>
      </c>
      <c r="B79" t="s">
        <v>23</v>
      </c>
      <c r="C79" t="s">
        <v>174</v>
      </c>
      <c r="D79">
        <v>2018</v>
      </c>
      <c r="E79" t="s">
        <v>175</v>
      </c>
      <c r="F79" s="33">
        <v>7.0000000000000007E-2</v>
      </c>
      <c r="G79" s="26" t="s">
        <v>176</v>
      </c>
      <c r="H79" t="s">
        <v>177</v>
      </c>
      <c r="I79">
        <f>FAOSTAT_data_en_1_17_2024__1[[#This Row],[Value]]*'General fact sheet'!$B$4/1000</f>
        <v>227.50539000000001</v>
      </c>
    </row>
    <row r="80" spans="1:10" x14ac:dyDescent="0.3">
      <c r="A80" t="s">
        <v>259</v>
      </c>
      <c r="B80" t="s">
        <v>23</v>
      </c>
      <c r="C80" t="s">
        <v>174</v>
      </c>
      <c r="D80">
        <v>2018</v>
      </c>
      <c r="E80" t="s">
        <v>175</v>
      </c>
      <c r="F80" s="33">
        <v>32.090000000000003</v>
      </c>
      <c r="G80" s="26" t="s">
        <v>176</v>
      </c>
      <c r="H80" t="s">
        <v>177</v>
      </c>
      <c r="I80">
        <f>FAOSTAT_data_en_1_17_2024__1[[#This Row],[Value]]*'General fact sheet'!$B$4/1000</f>
        <v>104294.97093000001</v>
      </c>
    </row>
    <row r="81" spans="1:10" x14ac:dyDescent="0.3">
      <c r="A81" t="s">
        <v>260</v>
      </c>
      <c r="B81" t="s">
        <v>23</v>
      </c>
      <c r="C81" t="s">
        <v>174</v>
      </c>
      <c r="D81">
        <v>2018</v>
      </c>
      <c r="E81" t="s">
        <v>175</v>
      </c>
      <c r="F81" s="33">
        <v>91.35</v>
      </c>
      <c r="G81" s="26" t="s">
        <v>176</v>
      </c>
      <c r="H81" t="s">
        <v>177</v>
      </c>
      <c r="I81">
        <f>FAOSTAT_data_en_1_17_2024__1[[#This Row],[Value]]*'General fact sheet'!$B$4/1000</f>
        <v>296894.53395000001</v>
      </c>
      <c r="J81">
        <f>SUM(I75:I81)</f>
        <v>425922.59085000004</v>
      </c>
    </row>
    <row r="82" spans="1:10" x14ac:dyDescent="0.3">
      <c r="A82" t="s">
        <v>261</v>
      </c>
      <c r="C82" t="s">
        <v>174</v>
      </c>
      <c r="D82">
        <v>2018</v>
      </c>
      <c r="E82" t="s">
        <v>175</v>
      </c>
      <c r="F82" s="33">
        <v>0.54</v>
      </c>
      <c r="G82" s="26" t="s">
        <v>176</v>
      </c>
      <c r="H82" t="s">
        <v>177</v>
      </c>
      <c r="I82">
        <f>FAOSTAT_data_en_1_17_2024__1[[#This Row],[Value]]*'General fact sheet'!$B$4/1000</f>
        <v>1755.0415800000001</v>
      </c>
    </row>
    <row r="83" spans="1:10" x14ac:dyDescent="0.3">
      <c r="A83" t="s">
        <v>109</v>
      </c>
      <c r="C83" t="s">
        <v>174</v>
      </c>
      <c r="D83">
        <v>2018</v>
      </c>
      <c r="E83" t="s">
        <v>175</v>
      </c>
      <c r="F83" s="33">
        <v>0</v>
      </c>
      <c r="G83" s="26" t="s">
        <v>176</v>
      </c>
      <c r="H83" t="s">
        <v>177</v>
      </c>
      <c r="I83">
        <f>FAOSTAT_data_en_1_17_2024__1[[#This Row],[Value]]*'General fact sheet'!$B$4/1000</f>
        <v>0</v>
      </c>
    </row>
    <row r="84" spans="1:10" x14ac:dyDescent="0.3">
      <c r="A84" t="s">
        <v>262</v>
      </c>
      <c r="F84" s="39"/>
      <c r="H84" s="26"/>
      <c r="I84">
        <f>SUM(I2:I81)</f>
        <v>3096348.3579000006</v>
      </c>
      <c r="J84">
        <f>SUM(FAOSTAT_data_en_1_17_2024__1[Sum per  food group])</f>
        <v>3096348.3579000002</v>
      </c>
    </row>
    <row r="86" spans="1:10" x14ac:dyDescent="0.3">
      <c r="A86" s="13"/>
      <c r="B86" s="13"/>
      <c r="C86" s="13"/>
    </row>
    <row r="87" spans="1:10" x14ac:dyDescent="0.3">
      <c r="A87" s="67"/>
      <c r="B87" s="67"/>
      <c r="C87" s="67"/>
      <c r="D87" s="67"/>
    </row>
    <row r="89" spans="1:10" x14ac:dyDescent="0.3">
      <c r="A89" s="15"/>
      <c r="B89" s="15"/>
      <c r="C89" s="15"/>
      <c r="G89" s="15" t="s">
        <v>263</v>
      </c>
    </row>
    <row r="90" spans="1:10" x14ac:dyDescent="0.3">
      <c r="C90" s="6"/>
      <c r="G90" s="16" t="s">
        <v>264</v>
      </c>
      <c r="H90" s="16" t="s">
        <v>265</v>
      </c>
    </row>
    <row r="91" spans="1:10" x14ac:dyDescent="0.3">
      <c r="C91" s="6"/>
      <c r="G91" s="16" t="s">
        <v>266</v>
      </c>
      <c r="H91" s="16">
        <v>2018</v>
      </c>
    </row>
    <row r="92" spans="1:10" x14ac:dyDescent="0.3">
      <c r="C92" s="6"/>
      <c r="G92" s="16" t="s">
        <v>267</v>
      </c>
      <c r="H92" s="16" t="s">
        <v>268</v>
      </c>
    </row>
    <row r="93" spans="1:10" x14ac:dyDescent="0.3">
      <c r="C93" s="6"/>
      <c r="G93" s="16" t="s">
        <v>269</v>
      </c>
      <c r="H93" s="16" t="s">
        <v>13</v>
      </c>
    </row>
    <row r="94" spans="1:10" x14ac:dyDescent="0.3">
      <c r="C94" s="28"/>
      <c r="G94" s="16" t="s">
        <v>270</v>
      </c>
      <c r="H94" s="23" t="s">
        <v>271</v>
      </c>
    </row>
    <row r="95" spans="1:10" x14ac:dyDescent="0.3">
      <c r="C95" s="6"/>
    </row>
    <row r="97" spans="7:8" x14ac:dyDescent="0.3">
      <c r="G97" s="13" t="s">
        <v>272</v>
      </c>
    </row>
    <row r="99" spans="7:8" x14ac:dyDescent="0.3">
      <c r="G99" s="14" t="s">
        <v>273</v>
      </c>
      <c r="H99" s="17" t="s">
        <v>274</v>
      </c>
    </row>
    <row r="100" spans="7:8" x14ac:dyDescent="0.3">
      <c r="G100" s="16" t="s">
        <v>275</v>
      </c>
      <c r="H100" s="16">
        <v>1</v>
      </c>
    </row>
    <row r="101" spans="7:8" x14ac:dyDescent="0.3">
      <c r="G101" s="16" t="s">
        <v>276</v>
      </c>
      <c r="H101" s="16">
        <v>2</v>
      </c>
    </row>
    <row r="102" spans="7:8" x14ac:dyDescent="0.3">
      <c r="G102" s="16" t="s">
        <v>277</v>
      </c>
      <c r="H102" s="16">
        <v>1</v>
      </c>
    </row>
    <row r="103" spans="7:8" x14ac:dyDescent="0.3">
      <c r="G103" s="16" t="s">
        <v>278</v>
      </c>
      <c r="H103" s="16">
        <v>2</v>
      </c>
    </row>
    <row r="104" spans="7:8" x14ac:dyDescent="0.3">
      <c r="G104" s="16" t="s">
        <v>279</v>
      </c>
      <c r="H104" s="16">
        <v>1</v>
      </c>
    </row>
    <row r="105" spans="7:8" x14ac:dyDescent="0.3">
      <c r="G105" s="16" t="s">
        <v>280</v>
      </c>
      <c r="H105" s="16">
        <v>1</v>
      </c>
    </row>
    <row r="106" spans="7:8" x14ac:dyDescent="0.3">
      <c r="G106" s="16" t="s">
        <v>281</v>
      </c>
      <c r="H106" s="16">
        <v>1</v>
      </c>
    </row>
    <row r="107" spans="7:8" x14ac:dyDescent="0.3">
      <c r="G107" s="16" t="s">
        <v>282</v>
      </c>
      <c r="H107" s="16">
        <v>1</v>
      </c>
    </row>
  </sheetData>
  <mergeCells count="1">
    <mergeCell ref="A87:D87"/>
  </mergeCells>
  <hyperlinks>
    <hyperlink ref="H94" r:id="rId1" location="data/FBS" xr:uid="{CC761790-EB6D-42F8-9FA1-B352D1120377}"/>
  </hyperlinks>
  <pageMargins left="0.7" right="0.7" top="0.75" bottom="0.75" header="0.511811023622047" footer="0.511811023622047"/>
  <pageSetup orientation="portrait" horizontalDpi="300" verticalDpi="30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2609-4696-424B-88A8-9AF542B1166F}">
  <dimension ref="A1:L120"/>
  <sheetViews>
    <sheetView topLeftCell="C85" workbookViewId="0">
      <selection activeCell="D91" sqref="D91"/>
    </sheetView>
  </sheetViews>
  <sheetFormatPr defaultRowHeight="14.4" x14ac:dyDescent="0.3"/>
  <cols>
    <col min="1" max="1" width="10.44140625" bestFit="1" customWidth="1"/>
    <col min="2" max="2" width="31.6640625" customWidth="1"/>
    <col min="3" max="3" width="26.6640625" customWidth="1"/>
    <col min="4" max="4" width="11.33203125" customWidth="1"/>
    <col min="5" max="5" width="12.109375" bestFit="1" customWidth="1"/>
    <col min="6" max="6" width="9.44140625" bestFit="1" customWidth="1"/>
    <col min="7" max="7" width="11.5546875" customWidth="1"/>
    <col min="8" max="9" width="17.109375" customWidth="1"/>
    <col min="10" max="10" width="15.44140625" customWidth="1"/>
    <col min="11" max="12" width="22.33203125" customWidth="1"/>
  </cols>
  <sheetData>
    <row r="1" spans="1:6" x14ac:dyDescent="0.3">
      <c r="A1" t="s">
        <v>283</v>
      </c>
      <c r="B1" t="s">
        <v>284</v>
      </c>
      <c r="C1" t="s">
        <v>164</v>
      </c>
      <c r="D1" t="s">
        <v>285</v>
      </c>
      <c r="E1" t="s">
        <v>286</v>
      </c>
      <c r="F1" t="s">
        <v>172</v>
      </c>
    </row>
    <row r="2" spans="1:6" x14ac:dyDescent="0.3">
      <c r="A2" t="s">
        <v>287</v>
      </c>
      <c r="B2" t="s">
        <v>33</v>
      </c>
      <c r="C2" t="s">
        <v>34</v>
      </c>
      <c r="D2">
        <v>2018</v>
      </c>
      <c r="E2" s="27">
        <v>1090</v>
      </c>
      <c r="F2" s="27">
        <f>DCSP_COLTIVAZIONI_09012024191909493[[#This Row],[Value (tons)]]</f>
        <v>1090</v>
      </c>
    </row>
    <row r="3" spans="1:6" x14ac:dyDescent="0.3">
      <c r="A3" t="s">
        <v>287</v>
      </c>
      <c r="B3" t="s">
        <v>105</v>
      </c>
      <c r="C3" t="s">
        <v>112</v>
      </c>
      <c r="D3">
        <v>2018</v>
      </c>
      <c r="E3" s="27">
        <v>162158.9</v>
      </c>
      <c r="F3" t="s">
        <v>288</v>
      </c>
    </row>
    <row r="4" spans="1:6" x14ac:dyDescent="0.3">
      <c r="A4" t="s">
        <v>287</v>
      </c>
      <c r="B4" t="s">
        <v>14</v>
      </c>
      <c r="C4" t="s">
        <v>112</v>
      </c>
      <c r="D4">
        <v>2018</v>
      </c>
      <c r="E4" s="27">
        <v>76978.600000000006</v>
      </c>
    </row>
    <row r="5" spans="1:6" x14ac:dyDescent="0.3">
      <c r="A5" t="s">
        <v>287</v>
      </c>
      <c r="B5" t="s">
        <v>16</v>
      </c>
      <c r="C5" t="s">
        <v>112</v>
      </c>
      <c r="D5">
        <v>2018</v>
      </c>
      <c r="E5" s="27">
        <v>24325.4</v>
      </c>
    </row>
    <row r="6" spans="1:6" x14ac:dyDescent="0.3">
      <c r="A6" t="s">
        <v>287</v>
      </c>
      <c r="B6" t="s">
        <v>17</v>
      </c>
      <c r="C6" t="s">
        <v>112</v>
      </c>
      <c r="D6">
        <v>2018</v>
      </c>
      <c r="E6" s="27">
        <v>15528.6</v>
      </c>
    </row>
    <row r="7" spans="1:6" x14ac:dyDescent="0.3">
      <c r="A7" t="s">
        <v>287</v>
      </c>
      <c r="B7" t="s">
        <v>20</v>
      </c>
      <c r="C7" t="s">
        <v>112</v>
      </c>
      <c r="D7">
        <v>2018</v>
      </c>
      <c r="E7" s="27">
        <v>7284.6</v>
      </c>
    </row>
    <row r="8" spans="1:6" x14ac:dyDescent="0.3">
      <c r="A8" t="s">
        <v>287</v>
      </c>
      <c r="B8" t="s">
        <v>31</v>
      </c>
      <c r="C8" t="s">
        <v>112</v>
      </c>
      <c r="D8">
        <v>2018</v>
      </c>
      <c r="E8" s="27">
        <v>1143.8</v>
      </c>
    </row>
    <row r="9" spans="1:6" x14ac:dyDescent="0.3">
      <c r="A9" t="s">
        <v>287</v>
      </c>
      <c r="B9" t="s">
        <v>48</v>
      </c>
      <c r="C9" t="s">
        <v>112</v>
      </c>
      <c r="D9">
        <v>2018</v>
      </c>
      <c r="E9" s="27">
        <v>319.39999999999998</v>
      </c>
    </row>
    <row r="10" spans="1:6" x14ac:dyDescent="0.3">
      <c r="A10" t="s">
        <v>287</v>
      </c>
      <c r="B10" t="s">
        <v>49</v>
      </c>
      <c r="C10" t="s">
        <v>112</v>
      </c>
      <c r="D10">
        <v>2018</v>
      </c>
      <c r="E10" s="27">
        <v>267.7</v>
      </c>
    </row>
    <row r="11" spans="1:6" x14ac:dyDescent="0.3">
      <c r="A11" t="s">
        <v>287</v>
      </c>
      <c r="B11" t="s">
        <v>61</v>
      </c>
      <c r="C11" t="s">
        <v>112</v>
      </c>
      <c r="D11">
        <v>2018</v>
      </c>
      <c r="E11" s="27">
        <v>142.6</v>
      </c>
      <c r="F11" s="27">
        <f>SUM(E4:E11)</f>
        <v>125990.70000000001</v>
      </c>
    </row>
    <row r="12" spans="1:6" x14ac:dyDescent="0.3">
      <c r="A12" t="s">
        <v>287</v>
      </c>
      <c r="B12" t="s">
        <v>28</v>
      </c>
      <c r="C12" t="s">
        <v>113</v>
      </c>
      <c r="D12">
        <v>2018</v>
      </c>
      <c r="E12" s="27">
        <v>1550</v>
      </c>
    </row>
    <row r="13" spans="1:6" x14ac:dyDescent="0.3">
      <c r="A13" t="s">
        <v>287</v>
      </c>
      <c r="B13" t="s">
        <v>57</v>
      </c>
      <c r="C13" t="s">
        <v>113</v>
      </c>
      <c r="D13">
        <v>2018</v>
      </c>
      <c r="E13" s="27">
        <v>150</v>
      </c>
    </row>
    <row r="14" spans="1:6" x14ac:dyDescent="0.3">
      <c r="A14" t="s">
        <v>287</v>
      </c>
      <c r="B14" t="s">
        <v>63</v>
      </c>
      <c r="C14" t="s">
        <v>113</v>
      </c>
      <c r="D14">
        <v>2018</v>
      </c>
      <c r="E14" s="27">
        <v>90.2</v>
      </c>
    </row>
    <row r="15" spans="1:6" x14ac:dyDescent="0.3">
      <c r="A15" t="s">
        <v>287</v>
      </c>
      <c r="B15" t="s">
        <v>69</v>
      </c>
      <c r="C15" t="s">
        <v>113</v>
      </c>
      <c r="D15">
        <v>2018</v>
      </c>
      <c r="E15" s="27">
        <v>67.2</v>
      </c>
    </row>
    <row r="16" spans="1:6" x14ac:dyDescent="0.3">
      <c r="A16" t="s">
        <v>287</v>
      </c>
      <c r="B16" t="s">
        <v>73</v>
      </c>
      <c r="C16" t="s">
        <v>113</v>
      </c>
      <c r="D16">
        <v>2018</v>
      </c>
      <c r="E16" s="27">
        <v>60.1</v>
      </c>
    </row>
    <row r="17" spans="1:6" x14ac:dyDescent="0.3">
      <c r="A17" t="s">
        <v>287</v>
      </c>
      <c r="B17" t="s">
        <v>74</v>
      </c>
      <c r="C17" t="s">
        <v>113</v>
      </c>
      <c r="D17">
        <v>2018</v>
      </c>
      <c r="E17" s="27">
        <v>60.1</v>
      </c>
    </row>
    <row r="18" spans="1:6" x14ac:dyDescent="0.3">
      <c r="A18" t="s">
        <v>287</v>
      </c>
      <c r="B18" t="s">
        <v>78</v>
      </c>
      <c r="C18" t="s">
        <v>113</v>
      </c>
      <c r="D18">
        <v>2018</v>
      </c>
      <c r="E18" s="27">
        <v>35</v>
      </c>
    </row>
    <row r="19" spans="1:6" x14ac:dyDescent="0.3">
      <c r="A19" t="s">
        <v>287</v>
      </c>
      <c r="B19" t="s">
        <v>80</v>
      </c>
      <c r="C19" t="s">
        <v>113</v>
      </c>
      <c r="D19">
        <v>2018</v>
      </c>
      <c r="E19" s="27">
        <v>28.8</v>
      </c>
    </row>
    <row r="20" spans="1:6" x14ac:dyDescent="0.3">
      <c r="A20" t="s">
        <v>287</v>
      </c>
      <c r="B20" t="s">
        <v>81</v>
      </c>
      <c r="C20" t="s">
        <v>113</v>
      </c>
      <c r="D20">
        <v>2018</v>
      </c>
      <c r="E20" s="27">
        <v>27</v>
      </c>
    </row>
    <row r="21" spans="1:6" x14ac:dyDescent="0.3">
      <c r="A21" t="s">
        <v>287</v>
      </c>
      <c r="B21" t="s">
        <v>82</v>
      </c>
      <c r="C21" t="s">
        <v>113</v>
      </c>
      <c r="D21">
        <v>2018</v>
      </c>
      <c r="E21" s="27">
        <v>24.2</v>
      </c>
    </row>
    <row r="22" spans="1:6" x14ac:dyDescent="0.3">
      <c r="A22" t="s">
        <v>287</v>
      </c>
      <c r="B22" t="s">
        <v>83</v>
      </c>
      <c r="C22" t="s">
        <v>113</v>
      </c>
      <c r="D22">
        <v>2018</v>
      </c>
      <c r="E22" s="27">
        <v>22.5</v>
      </c>
    </row>
    <row r="23" spans="1:6" x14ac:dyDescent="0.3">
      <c r="A23" t="s">
        <v>287</v>
      </c>
      <c r="B23" t="s">
        <v>84</v>
      </c>
      <c r="C23" t="s">
        <v>113</v>
      </c>
      <c r="D23">
        <v>2018</v>
      </c>
      <c r="E23" s="27">
        <v>22.5</v>
      </c>
    </row>
    <row r="24" spans="1:6" x14ac:dyDescent="0.3">
      <c r="A24" t="s">
        <v>287</v>
      </c>
      <c r="B24" t="s">
        <v>90</v>
      </c>
      <c r="C24" t="s">
        <v>113</v>
      </c>
      <c r="D24">
        <v>2018</v>
      </c>
      <c r="E24" s="27">
        <v>16.899999999999999</v>
      </c>
    </row>
    <row r="25" spans="1:6" x14ac:dyDescent="0.3">
      <c r="A25" t="s">
        <v>287</v>
      </c>
      <c r="B25" t="s">
        <v>91</v>
      </c>
      <c r="C25" t="s">
        <v>113</v>
      </c>
      <c r="D25">
        <v>2018</v>
      </c>
      <c r="E25" s="27">
        <v>16.8</v>
      </c>
    </row>
    <row r="26" spans="1:6" x14ac:dyDescent="0.3">
      <c r="A26" t="s">
        <v>287</v>
      </c>
      <c r="B26" t="s">
        <v>95</v>
      </c>
      <c r="C26" t="s">
        <v>113</v>
      </c>
      <c r="D26">
        <v>2018</v>
      </c>
      <c r="E26" s="27">
        <v>8</v>
      </c>
    </row>
    <row r="27" spans="1:6" x14ac:dyDescent="0.3">
      <c r="A27" t="s">
        <v>287</v>
      </c>
      <c r="B27" t="s">
        <v>97</v>
      </c>
      <c r="C27" t="s">
        <v>113</v>
      </c>
      <c r="D27">
        <v>2018</v>
      </c>
      <c r="E27" s="27">
        <v>7.7</v>
      </c>
    </row>
    <row r="28" spans="1:6" x14ac:dyDescent="0.3">
      <c r="A28" t="s">
        <v>287</v>
      </c>
      <c r="B28" t="s">
        <v>99</v>
      </c>
      <c r="C28" t="s">
        <v>113</v>
      </c>
      <c r="D28">
        <v>2018</v>
      </c>
      <c r="E28" s="27">
        <v>4</v>
      </c>
      <c r="F28" s="27">
        <f>SUM(E12:E28)</f>
        <v>2190.9999999999995</v>
      </c>
    </row>
    <row r="29" spans="1:6" x14ac:dyDescent="0.3">
      <c r="A29" t="s">
        <v>287</v>
      </c>
      <c r="B29" t="s">
        <v>100</v>
      </c>
      <c r="C29" t="s">
        <v>220</v>
      </c>
      <c r="D29">
        <v>2018</v>
      </c>
      <c r="E29" s="27">
        <v>3.5</v>
      </c>
    </row>
    <row r="30" spans="1:6" x14ac:dyDescent="0.3">
      <c r="A30" t="s">
        <v>287</v>
      </c>
      <c r="B30" t="s">
        <v>46</v>
      </c>
      <c r="C30" t="s">
        <v>220</v>
      </c>
      <c r="D30">
        <v>2018</v>
      </c>
      <c r="E30" s="27">
        <v>373.7</v>
      </c>
      <c r="F30" s="27">
        <f>SUM(E29:E30)</f>
        <v>377.2</v>
      </c>
    </row>
    <row r="31" spans="1:6" x14ac:dyDescent="0.3">
      <c r="A31" t="s">
        <v>287</v>
      </c>
      <c r="B31" t="s">
        <v>79</v>
      </c>
      <c r="C31" s="1" t="s">
        <v>289</v>
      </c>
      <c r="D31">
        <v>2018</v>
      </c>
      <c r="E31" s="27">
        <v>29</v>
      </c>
    </row>
    <row r="32" spans="1:6" x14ac:dyDescent="0.3">
      <c r="A32" t="s">
        <v>287</v>
      </c>
      <c r="B32" t="s">
        <v>86</v>
      </c>
      <c r="C32" s="1" t="s">
        <v>289</v>
      </c>
      <c r="D32">
        <v>2018</v>
      </c>
      <c r="E32" s="27">
        <v>21.8</v>
      </c>
    </row>
    <row r="33" spans="1:6" x14ac:dyDescent="0.3">
      <c r="A33" t="s">
        <v>287</v>
      </c>
      <c r="B33" t="s">
        <v>89</v>
      </c>
      <c r="C33" s="1" t="s">
        <v>289</v>
      </c>
      <c r="D33">
        <v>2018</v>
      </c>
      <c r="E33" s="27">
        <v>18.899999999999999</v>
      </c>
    </row>
    <row r="34" spans="1:6" x14ac:dyDescent="0.3">
      <c r="A34" t="s">
        <v>287</v>
      </c>
      <c r="B34" t="s">
        <v>98</v>
      </c>
      <c r="C34" s="1" t="s">
        <v>289</v>
      </c>
      <c r="D34">
        <v>2018</v>
      </c>
      <c r="E34" s="27">
        <v>6</v>
      </c>
      <c r="F34" s="27">
        <f>SUM(E31:E34)</f>
        <v>75.699999999999989</v>
      </c>
    </row>
    <row r="35" spans="1:6" x14ac:dyDescent="0.3">
      <c r="A35" t="s">
        <v>287</v>
      </c>
      <c r="B35" t="s">
        <v>51</v>
      </c>
      <c r="C35" t="s">
        <v>240</v>
      </c>
      <c r="D35">
        <v>2018</v>
      </c>
      <c r="E35" s="27">
        <v>219.9</v>
      </c>
    </row>
    <row r="36" spans="1:6" x14ac:dyDescent="0.3">
      <c r="A36" t="s">
        <v>287</v>
      </c>
      <c r="B36" t="s">
        <v>72</v>
      </c>
      <c r="C36" t="s">
        <v>240</v>
      </c>
      <c r="D36">
        <v>2018</v>
      </c>
      <c r="E36" s="27">
        <v>63</v>
      </c>
    </row>
    <row r="37" spans="1:6" x14ac:dyDescent="0.3">
      <c r="A37" t="s">
        <v>287</v>
      </c>
      <c r="B37" t="s">
        <v>87</v>
      </c>
      <c r="C37" t="s">
        <v>240</v>
      </c>
      <c r="D37">
        <v>2018</v>
      </c>
      <c r="E37" s="27">
        <v>19.5</v>
      </c>
    </row>
    <row r="38" spans="1:6" x14ac:dyDescent="0.3">
      <c r="A38" t="s">
        <v>287</v>
      </c>
      <c r="B38" t="s">
        <v>102</v>
      </c>
      <c r="C38" t="s">
        <v>240</v>
      </c>
      <c r="D38">
        <v>2018</v>
      </c>
      <c r="E38" s="27">
        <v>1</v>
      </c>
      <c r="F38" s="27">
        <f>SUM(E35:E38)</f>
        <v>303.39999999999998</v>
      </c>
    </row>
    <row r="39" spans="1:6" x14ac:dyDescent="0.3">
      <c r="A39" t="s">
        <v>287</v>
      </c>
      <c r="B39" t="s">
        <v>22</v>
      </c>
      <c r="C39" t="s">
        <v>23</v>
      </c>
      <c r="D39">
        <v>2018</v>
      </c>
      <c r="E39" s="27">
        <v>5402.6</v>
      </c>
    </row>
    <row r="40" spans="1:6" x14ac:dyDescent="0.3">
      <c r="A40" t="s">
        <v>287</v>
      </c>
      <c r="B40" t="s">
        <v>25</v>
      </c>
      <c r="C40" t="s">
        <v>23</v>
      </c>
      <c r="D40">
        <v>2018</v>
      </c>
      <c r="E40" s="27">
        <v>4005.2</v>
      </c>
    </row>
    <row r="41" spans="1:6" x14ac:dyDescent="0.3">
      <c r="A41" t="s">
        <v>287</v>
      </c>
      <c r="B41" t="s">
        <v>26</v>
      </c>
      <c r="C41" t="s">
        <v>23</v>
      </c>
      <c r="D41">
        <v>2018</v>
      </c>
      <c r="E41" s="27">
        <v>2088.9</v>
      </c>
    </row>
    <row r="42" spans="1:6" x14ac:dyDescent="0.3">
      <c r="A42" t="s">
        <v>287</v>
      </c>
      <c r="B42" t="s">
        <v>27</v>
      </c>
      <c r="C42" t="s">
        <v>23</v>
      </c>
      <c r="D42">
        <v>2018</v>
      </c>
      <c r="E42" s="27">
        <v>1882.8</v>
      </c>
    </row>
    <row r="43" spans="1:6" x14ac:dyDescent="0.3">
      <c r="A43" t="s">
        <v>287</v>
      </c>
      <c r="B43" t="s">
        <v>30</v>
      </c>
      <c r="C43" t="s">
        <v>23</v>
      </c>
      <c r="D43">
        <v>2018</v>
      </c>
      <c r="E43" s="27">
        <v>1159</v>
      </c>
    </row>
    <row r="44" spans="1:6" x14ac:dyDescent="0.3">
      <c r="A44" t="s">
        <v>287</v>
      </c>
      <c r="B44" t="s">
        <v>35</v>
      </c>
      <c r="C44" t="s">
        <v>23</v>
      </c>
      <c r="D44">
        <v>2018</v>
      </c>
      <c r="E44" s="27">
        <v>688.4</v>
      </c>
    </row>
    <row r="45" spans="1:6" x14ac:dyDescent="0.3">
      <c r="A45" t="s">
        <v>287</v>
      </c>
      <c r="B45" t="s">
        <v>36</v>
      </c>
      <c r="C45" t="s">
        <v>23</v>
      </c>
      <c r="D45">
        <v>2018</v>
      </c>
      <c r="E45" s="27">
        <v>657</v>
      </c>
    </row>
    <row r="46" spans="1:6" x14ac:dyDescent="0.3">
      <c r="A46" t="s">
        <v>287</v>
      </c>
      <c r="B46" t="s">
        <v>37</v>
      </c>
      <c r="C46" t="s">
        <v>23</v>
      </c>
      <c r="D46">
        <v>2018</v>
      </c>
      <c r="E46" s="27">
        <v>649</v>
      </c>
    </row>
    <row r="47" spans="1:6" x14ac:dyDescent="0.3">
      <c r="A47" t="s">
        <v>287</v>
      </c>
      <c r="B47" t="s">
        <v>38</v>
      </c>
      <c r="C47" t="s">
        <v>23</v>
      </c>
      <c r="D47">
        <v>2018</v>
      </c>
      <c r="E47" s="27">
        <v>630</v>
      </c>
    </row>
    <row r="48" spans="1:6" x14ac:dyDescent="0.3">
      <c r="A48" t="s">
        <v>287</v>
      </c>
      <c r="B48" t="s">
        <v>39</v>
      </c>
      <c r="C48" t="s">
        <v>23</v>
      </c>
      <c r="D48">
        <v>2018</v>
      </c>
      <c r="E48" s="27">
        <v>598.29999999999995</v>
      </c>
    </row>
    <row r="49" spans="1:5" x14ac:dyDescent="0.3">
      <c r="A49" t="s">
        <v>287</v>
      </c>
      <c r="B49" t="s">
        <v>40</v>
      </c>
      <c r="C49" t="s">
        <v>23</v>
      </c>
      <c r="D49">
        <v>2018</v>
      </c>
      <c r="E49" s="27">
        <v>532.5</v>
      </c>
    </row>
    <row r="50" spans="1:5" x14ac:dyDescent="0.3">
      <c r="A50" t="s">
        <v>287</v>
      </c>
      <c r="B50" t="s">
        <v>41</v>
      </c>
      <c r="C50" t="s">
        <v>23</v>
      </c>
      <c r="D50">
        <v>2018</v>
      </c>
      <c r="E50" s="27">
        <v>532.20000000000005</v>
      </c>
    </row>
    <row r="51" spans="1:5" x14ac:dyDescent="0.3">
      <c r="A51" t="s">
        <v>287</v>
      </c>
      <c r="B51" t="s">
        <v>42</v>
      </c>
      <c r="C51" t="s">
        <v>23</v>
      </c>
      <c r="D51">
        <v>2018</v>
      </c>
      <c r="E51" s="27">
        <v>495.1</v>
      </c>
    </row>
    <row r="52" spans="1:5" x14ac:dyDescent="0.3">
      <c r="A52" t="s">
        <v>287</v>
      </c>
      <c r="B52" t="s">
        <v>43</v>
      </c>
      <c r="C52" t="s">
        <v>23</v>
      </c>
      <c r="D52">
        <v>2018</v>
      </c>
      <c r="E52" s="27">
        <v>445.5</v>
      </c>
    </row>
    <row r="53" spans="1:5" x14ac:dyDescent="0.3">
      <c r="A53" t="s">
        <v>287</v>
      </c>
      <c r="B53" t="s">
        <v>44</v>
      </c>
      <c r="C53" t="s">
        <v>23</v>
      </c>
      <c r="D53">
        <v>2018</v>
      </c>
      <c r="E53" s="27">
        <v>403</v>
      </c>
    </row>
    <row r="54" spans="1:5" x14ac:dyDescent="0.3">
      <c r="A54" t="s">
        <v>287</v>
      </c>
      <c r="B54" t="s">
        <v>45</v>
      </c>
      <c r="C54" t="s">
        <v>23</v>
      </c>
      <c r="D54">
        <v>2018</v>
      </c>
      <c r="E54" s="27">
        <v>382.1</v>
      </c>
    </row>
    <row r="55" spans="1:5" x14ac:dyDescent="0.3">
      <c r="A55" t="s">
        <v>287</v>
      </c>
      <c r="B55" t="s">
        <v>50</v>
      </c>
      <c r="C55" t="s">
        <v>23</v>
      </c>
      <c r="D55">
        <v>2018</v>
      </c>
      <c r="E55" s="27">
        <v>221.4</v>
      </c>
    </row>
    <row r="56" spans="1:5" x14ac:dyDescent="0.3">
      <c r="A56" t="s">
        <v>287</v>
      </c>
      <c r="B56" t="s">
        <v>53</v>
      </c>
      <c r="C56" t="s">
        <v>23</v>
      </c>
      <c r="D56">
        <v>2018</v>
      </c>
      <c r="E56" s="27">
        <v>212</v>
      </c>
    </row>
    <row r="57" spans="1:5" x14ac:dyDescent="0.3">
      <c r="A57" t="s">
        <v>287</v>
      </c>
      <c r="B57" t="s">
        <v>54</v>
      </c>
      <c r="C57" t="s">
        <v>23</v>
      </c>
      <c r="D57">
        <v>2018</v>
      </c>
      <c r="E57" s="27">
        <v>189.6</v>
      </c>
    </row>
    <row r="58" spans="1:5" x14ac:dyDescent="0.3">
      <c r="A58" t="s">
        <v>287</v>
      </c>
      <c r="B58" t="s">
        <v>55</v>
      </c>
      <c r="C58" t="s">
        <v>23</v>
      </c>
      <c r="D58">
        <v>2018</v>
      </c>
      <c r="E58" s="27">
        <v>189</v>
      </c>
    </row>
    <row r="59" spans="1:5" x14ac:dyDescent="0.3">
      <c r="A59" t="s">
        <v>287</v>
      </c>
      <c r="B59" t="s">
        <v>56</v>
      </c>
      <c r="C59" t="s">
        <v>23</v>
      </c>
      <c r="D59">
        <v>2018</v>
      </c>
      <c r="E59" s="27">
        <v>183.6</v>
      </c>
    </row>
    <row r="60" spans="1:5" x14ac:dyDescent="0.3">
      <c r="A60" t="s">
        <v>287</v>
      </c>
      <c r="B60" t="s">
        <v>58</v>
      </c>
      <c r="C60" t="s">
        <v>23</v>
      </c>
      <c r="D60">
        <v>2018</v>
      </c>
      <c r="E60" s="27">
        <v>148.4</v>
      </c>
    </row>
    <row r="61" spans="1:5" x14ac:dyDescent="0.3">
      <c r="A61" t="s">
        <v>287</v>
      </c>
      <c r="B61" t="s">
        <v>59</v>
      </c>
      <c r="C61" t="s">
        <v>23</v>
      </c>
      <c r="D61">
        <v>2018</v>
      </c>
      <c r="E61" s="27">
        <v>148.19999999999999</v>
      </c>
    </row>
    <row r="62" spans="1:5" x14ac:dyDescent="0.3">
      <c r="A62" t="s">
        <v>287</v>
      </c>
      <c r="B62" t="s">
        <v>60</v>
      </c>
      <c r="C62" t="s">
        <v>23</v>
      </c>
      <c r="D62">
        <v>2018</v>
      </c>
      <c r="E62" s="27">
        <v>148</v>
      </c>
    </row>
    <row r="63" spans="1:5" x14ac:dyDescent="0.3">
      <c r="A63" t="s">
        <v>287</v>
      </c>
      <c r="B63" t="s">
        <v>62</v>
      </c>
      <c r="C63" t="s">
        <v>23</v>
      </c>
      <c r="D63">
        <v>2018</v>
      </c>
      <c r="E63" s="27">
        <v>120</v>
      </c>
    </row>
    <row r="64" spans="1:5" x14ac:dyDescent="0.3">
      <c r="A64" t="s">
        <v>287</v>
      </c>
      <c r="B64" t="s">
        <v>64</v>
      </c>
      <c r="C64" t="s">
        <v>23</v>
      </c>
      <c r="D64">
        <v>2018</v>
      </c>
      <c r="E64" s="27">
        <v>87.5</v>
      </c>
    </row>
    <row r="65" spans="1:6" x14ac:dyDescent="0.3">
      <c r="A65" t="s">
        <v>287</v>
      </c>
      <c r="B65" t="s">
        <v>65</v>
      </c>
      <c r="C65" t="s">
        <v>23</v>
      </c>
      <c r="D65">
        <v>2018</v>
      </c>
      <c r="E65" s="27">
        <v>84</v>
      </c>
    </row>
    <row r="66" spans="1:6" x14ac:dyDescent="0.3">
      <c r="A66" t="s">
        <v>287</v>
      </c>
      <c r="B66" t="s">
        <v>66</v>
      </c>
      <c r="C66" t="s">
        <v>23</v>
      </c>
      <c r="D66">
        <v>2018</v>
      </c>
      <c r="E66" s="27">
        <v>80</v>
      </c>
    </row>
    <row r="67" spans="1:6" x14ac:dyDescent="0.3">
      <c r="A67" t="s">
        <v>287</v>
      </c>
      <c r="B67" t="s">
        <v>67</v>
      </c>
      <c r="C67" t="s">
        <v>23</v>
      </c>
      <c r="D67">
        <v>2018</v>
      </c>
      <c r="E67" s="27">
        <v>72.5</v>
      </c>
    </row>
    <row r="68" spans="1:6" x14ac:dyDescent="0.3">
      <c r="A68" t="s">
        <v>287</v>
      </c>
      <c r="B68" t="s">
        <v>68</v>
      </c>
      <c r="C68" t="s">
        <v>23</v>
      </c>
      <c r="D68">
        <v>2018</v>
      </c>
      <c r="E68" s="27">
        <v>72.2</v>
      </c>
    </row>
    <row r="69" spans="1:6" x14ac:dyDescent="0.3">
      <c r="A69" t="s">
        <v>287</v>
      </c>
      <c r="B69" t="s">
        <v>70</v>
      </c>
      <c r="C69" t="s">
        <v>23</v>
      </c>
      <c r="D69">
        <v>2018</v>
      </c>
      <c r="E69" s="27">
        <v>65.099999999999994</v>
      </c>
    </row>
    <row r="70" spans="1:6" x14ac:dyDescent="0.3">
      <c r="A70" t="s">
        <v>287</v>
      </c>
      <c r="B70" t="s">
        <v>71</v>
      </c>
      <c r="C70" t="s">
        <v>23</v>
      </c>
      <c r="D70">
        <v>2018</v>
      </c>
      <c r="E70" s="27">
        <v>63.9</v>
      </c>
    </row>
    <row r="71" spans="1:6" x14ac:dyDescent="0.3">
      <c r="A71" t="s">
        <v>287</v>
      </c>
      <c r="B71" t="s">
        <v>75</v>
      </c>
      <c r="C71" t="s">
        <v>23</v>
      </c>
      <c r="D71">
        <v>2018</v>
      </c>
      <c r="E71" s="27">
        <v>60.1</v>
      </c>
    </row>
    <row r="72" spans="1:6" x14ac:dyDescent="0.3">
      <c r="A72" t="s">
        <v>287</v>
      </c>
      <c r="B72" t="s">
        <v>76</v>
      </c>
      <c r="C72" t="s">
        <v>23</v>
      </c>
      <c r="D72">
        <v>2018</v>
      </c>
      <c r="E72" s="27">
        <v>58.5</v>
      </c>
    </row>
    <row r="73" spans="1:6" x14ac:dyDescent="0.3">
      <c r="A73" t="s">
        <v>287</v>
      </c>
      <c r="B73" t="s">
        <v>77</v>
      </c>
      <c r="C73" t="s">
        <v>23</v>
      </c>
      <c r="D73">
        <v>2018</v>
      </c>
      <c r="E73" s="27">
        <v>48.4</v>
      </c>
    </row>
    <row r="74" spans="1:6" x14ac:dyDescent="0.3">
      <c r="A74" t="s">
        <v>287</v>
      </c>
      <c r="B74" t="s">
        <v>88</v>
      </c>
      <c r="C74" t="s">
        <v>23</v>
      </c>
      <c r="D74">
        <v>2018</v>
      </c>
      <c r="E74" s="27">
        <v>19.2</v>
      </c>
    </row>
    <row r="75" spans="1:6" x14ac:dyDescent="0.3">
      <c r="A75" t="s">
        <v>287</v>
      </c>
      <c r="B75" t="s">
        <v>92</v>
      </c>
      <c r="C75" t="s">
        <v>23</v>
      </c>
      <c r="D75">
        <v>2018</v>
      </c>
      <c r="E75" s="27">
        <v>13</v>
      </c>
    </row>
    <row r="76" spans="1:6" x14ac:dyDescent="0.3">
      <c r="A76" t="s">
        <v>287</v>
      </c>
      <c r="B76" t="s">
        <v>94</v>
      </c>
      <c r="C76" t="s">
        <v>23</v>
      </c>
      <c r="D76">
        <v>2018</v>
      </c>
      <c r="E76" s="27">
        <v>10.4</v>
      </c>
    </row>
    <row r="77" spans="1:6" x14ac:dyDescent="0.3">
      <c r="A77" t="s">
        <v>287</v>
      </c>
      <c r="B77" t="s">
        <v>96</v>
      </c>
      <c r="C77" t="s">
        <v>23</v>
      </c>
      <c r="D77">
        <v>2018</v>
      </c>
      <c r="E77" s="27">
        <v>7.8</v>
      </c>
    </row>
    <row r="78" spans="1:6" x14ac:dyDescent="0.3">
      <c r="A78" t="s">
        <v>287</v>
      </c>
      <c r="B78" t="s">
        <v>101</v>
      </c>
      <c r="C78" t="s">
        <v>23</v>
      </c>
      <c r="D78">
        <v>2018</v>
      </c>
      <c r="E78" s="27">
        <v>1.5</v>
      </c>
    </row>
    <row r="79" spans="1:6" x14ac:dyDescent="0.3">
      <c r="A79" t="s">
        <v>287</v>
      </c>
      <c r="B79" t="s">
        <v>103</v>
      </c>
      <c r="C79" t="s">
        <v>23</v>
      </c>
      <c r="D79">
        <v>2018</v>
      </c>
      <c r="E79" s="27">
        <v>1</v>
      </c>
      <c r="F79" s="27">
        <f>SUM(E39:E79)</f>
        <v>22856.899999999998</v>
      </c>
    </row>
    <row r="80" spans="1:6" x14ac:dyDescent="0.3">
      <c r="A80" t="s">
        <v>287</v>
      </c>
      <c r="B80" t="s">
        <v>125</v>
      </c>
      <c r="C80" t="s">
        <v>114</v>
      </c>
      <c r="D80">
        <v>2018</v>
      </c>
      <c r="E80" s="27">
        <v>309697</v>
      </c>
      <c r="F80" s="27">
        <f>DCSP_COLTIVAZIONI_09012024191909493[[#This Row],[Value (tons)]]</f>
        <v>309697</v>
      </c>
    </row>
    <row r="81" spans="1:12" x14ac:dyDescent="0.3">
      <c r="A81" t="s">
        <v>287</v>
      </c>
      <c r="B81" t="s">
        <v>290</v>
      </c>
      <c r="C81" t="s">
        <v>212</v>
      </c>
      <c r="E81" s="27">
        <v>5263.4452579559265</v>
      </c>
    </row>
    <row r="82" spans="1:12" x14ac:dyDescent="0.3">
      <c r="A82" t="s">
        <v>287</v>
      </c>
      <c r="B82" t="s">
        <v>291</v>
      </c>
      <c r="C82" t="s">
        <v>212</v>
      </c>
      <c r="E82" s="27">
        <v>21.800439861634061</v>
      </c>
    </row>
    <row r="83" spans="1:12" x14ac:dyDescent="0.3">
      <c r="A83" t="s">
        <v>287</v>
      </c>
      <c r="B83" t="s">
        <v>292</v>
      </c>
      <c r="C83" t="s">
        <v>212</v>
      </c>
      <c r="E83" s="27">
        <v>7534.5207910376439</v>
      </c>
    </row>
    <row r="84" spans="1:12" x14ac:dyDescent="0.3">
      <c r="A84" t="s">
        <v>287</v>
      </c>
      <c r="B84" t="s">
        <v>293</v>
      </c>
      <c r="C84" t="s">
        <v>212</v>
      </c>
      <c r="E84" s="27">
        <v>1106.6104886567625</v>
      </c>
    </row>
    <row r="85" spans="1:12" x14ac:dyDescent="0.3">
      <c r="A85" t="s">
        <v>287</v>
      </c>
      <c r="B85" t="s">
        <v>294</v>
      </c>
      <c r="C85" t="s">
        <v>212</v>
      </c>
      <c r="E85" s="27">
        <v>10.794035648323369</v>
      </c>
      <c r="F85" s="27">
        <f>SUM(E81:E85)</f>
        <v>13937.17101316029</v>
      </c>
    </row>
    <row r="86" spans="1:12" x14ac:dyDescent="0.3">
      <c r="E86" s="27"/>
    </row>
    <row r="87" spans="1:12" x14ac:dyDescent="0.3">
      <c r="E87" s="27"/>
    </row>
    <row r="88" spans="1:12" x14ac:dyDescent="0.3">
      <c r="E88" s="27"/>
      <c r="G88" s="15" t="s">
        <v>263</v>
      </c>
    </row>
    <row r="89" spans="1:12" x14ac:dyDescent="0.3">
      <c r="E89" s="27"/>
      <c r="G89" s="16" t="s">
        <v>264</v>
      </c>
      <c r="H89" s="16" t="s">
        <v>295</v>
      </c>
    </row>
    <row r="90" spans="1:12" x14ac:dyDescent="0.3">
      <c r="E90" s="27"/>
      <c r="G90" s="16" t="s">
        <v>266</v>
      </c>
      <c r="H90" s="16">
        <v>2018</v>
      </c>
    </row>
    <row r="91" spans="1:12" x14ac:dyDescent="0.3">
      <c r="E91" s="27"/>
      <c r="G91" s="16" t="s">
        <v>267</v>
      </c>
      <c r="H91" s="16" t="s">
        <v>268</v>
      </c>
    </row>
    <row r="92" spans="1:12" x14ac:dyDescent="0.3">
      <c r="G92" s="16" t="s">
        <v>269</v>
      </c>
      <c r="H92" s="16" t="s">
        <v>13</v>
      </c>
    </row>
    <row r="93" spans="1:12" x14ac:dyDescent="0.3">
      <c r="G93" s="16" t="s">
        <v>270</v>
      </c>
      <c r="H93" s="23" t="s">
        <v>296</v>
      </c>
    </row>
    <row r="95" spans="1:12" x14ac:dyDescent="0.3">
      <c r="G95" s="15" t="s">
        <v>263</v>
      </c>
    </row>
    <row r="96" spans="1:12" x14ac:dyDescent="0.3">
      <c r="G96" s="16" t="s">
        <v>264</v>
      </c>
      <c r="H96" s="16" t="s">
        <v>297</v>
      </c>
      <c r="L96" s="13"/>
    </row>
    <row r="97" spans="7:12" x14ac:dyDescent="0.3">
      <c r="G97" s="16" t="s">
        <v>266</v>
      </c>
      <c r="H97" s="16">
        <v>2018</v>
      </c>
    </row>
    <row r="98" spans="7:12" x14ac:dyDescent="0.3">
      <c r="G98" s="16" t="s">
        <v>267</v>
      </c>
      <c r="H98" s="16" t="s">
        <v>268</v>
      </c>
      <c r="L98" s="13"/>
    </row>
    <row r="99" spans="7:12" x14ac:dyDescent="0.3">
      <c r="G99" s="16" t="s">
        <v>269</v>
      </c>
      <c r="H99" s="16" t="s">
        <v>13</v>
      </c>
    </row>
    <row r="100" spans="7:12" x14ac:dyDescent="0.3">
      <c r="G100" s="16" t="s">
        <v>270</v>
      </c>
      <c r="H100" s="23" t="s">
        <v>298</v>
      </c>
    </row>
    <row r="102" spans="7:12" x14ac:dyDescent="0.3">
      <c r="G102" s="15" t="s">
        <v>263</v>
      </c>
    </row>
    <row r="103" spans="7:12" x14ac:dyDescent="0.3">
      <c r="G103" s="16" t="s">
        <v>264</v>
      </c>
      <c r="H103" s="16" t="s">
        <v>299</v>
      </c>
    </row>
    <row r="104" spans="7:12" x14ac:dyDescent="0.3">
      <c r="G104" s="16" t="s">
        <v>266</v>
      </c>
      <c r="H104" s="16">
        <v>2010</v>
      </c>
    </row>
    <row r="105" spans="7:12" x14ac:dyDescent="0.3">
      <c r="G105" s="16" t="s">
        <v>267</v>
      </c>
      <c r="H105" s="16" t="s">
        <v>268</v>
      </c>
    </row>
    <row r="106" spans="7:12" x14ac:dyDescent="0.3">
      <c r="G106" s="16" t="s">
        <v>269</v>
      </c>
      <c r="H106" s="16" t="s">
        <v>13</v>
      </c>
    </row>
    <row r="107" spans="7:12" x14ac:dyDescent="0.3">
      <c r="G107" s="16" t="s">
        <v>270</v>
      </c>
      <c r="H107" s="23" t="s">
        <v>296</v>
      </c>
    </row>
    <row r="108" spans="7:12" x14ac:dyDescent="0.3">
      <c r="G108" s="16" t="s">
        <v>270</v>
      </c>
      <c r="H108" s="23" t="s">
        <v>300</v>
      </c>
    </row>
    <row r="110" spans="7:12" x14ac:dyDescent="0.3">
      <c r="G110" s="13" t="s">
        <v>272</v>
      </c>
    </row>
    <row r="112" spans="7:12" x14ac:dyDescent="0.3">
      <c r="G112" s="14" t="s">
        <v>273</v>
      </c>
      <c r="H112" s="17" t="s">
        <v>295</v>
      </c>
      <c r="I112" s="17" t="s">
        <v>297</v>
      </c>
      <c r="J112" s="17" t="s">
        <v>299</v>
      </c>
      <c r="K112" s="17" t="s">
        <v>301</v>
      </c>
    </row>
    <row r="113" spans="7:11" x14ac:dyDescent="0.3">
      <c r="G113" s="16" t="s">
        <v>275</v>
      </c>
      <c r="H113" s="16">
        <v>1</v>
      </c>
      <c r="I113" s="16">
        <v>1</v>
      </c>
      <c r="J113" s="16">
        <v>1</v>
      </c>
      <c r="K113" s="16">
        <v>1</v>
      </c>
    </row>
    <row r="114" spans="7:11" x14ac:dyDescent="0.3">
      <c r="G114" s="16" t="s">
        <v>276</v>
      </c>
      <c r="H114" s="16">
        <v>1</v>
      </c>
      <c r="I114" s="16">
        <v>1</v>
      </c>
      <c r="J114" s="16">
        <v>2</v>
      </c>
      <c r="K114" s="16">
        <v>2</v>
      </c>
    </row>
    <row r="115" spans="7:11" x14ac:dyDescent="0.3">
      <c r="G115" s="16" t="s">
        <v>277</v>
      </c>
      <c r="H115" s="16">
        <v>1</v>
      </c>
      <c r="I115" s="16">
        <v>1</v>
      </c>
      <c r="J115" s="16">
        <v>5</v>
      </c>
      <c r="K115" s="16">
        <v>5</v>
      </c>
    </row>
    <row r="116" spans="7:11" x14ac:dyDescent="0.3">
      <c r="G116" s="16" t="s">
        <v>278</v>
      </c>
      <c r="H116" s="16">
        <v>2</v>
      </c>
      <c r="I116" s="16">
        <v>1</v>
      </c>
      <c r="J116" s="16">
        <v>1</v>
      </c>
      <c r="K116" s="16">
        <v>2</v>
      </c>
    </row>
    <row r="117" spans="7:11" x14ac:dyDescent="0.3">
      <c r="G117" s="16" t="s">
        <v>279</v>
      </c>
      <c r="H117" s="16">
        <v>1</v>
      </c>
      <c r="I117" s="16">
        <v>1</v>
      </c>
      <c r="J117" s="16">
        <v>1</v>
      </c>
      <c r="K117" s="16">
        <v>1</v>
      </c>
    </row>
    <row r="118" spans="7:11" x14ac:dyDescent="0.3">
      <c r="G118" s="16" t="s">
        <v>280</v>
      </c>
      <c r="H118" s="16">
        <v>2</v>
      </c>
      <c r="I118" s="16">
        <v>2</v>
      </c>
      <c r="J118" s="16">
        <v>5</v>
      </c>
      <c r="K118" s="16">
        <v>2</v>
      </c>
    </row>
    <row r="119" spans="7:11" x14ac:dyDescent="0.3">
      <c r="G119" s="16" t="s">
        <v>281</v>
      </c>
      <c r="H119" s="16">
        <v>1</v>
      </c>
      <c r="I119" s="16">
        <v>1</v>
      </c>
      <c r="J119" s="16">
        <v>5</v>
      </c>
      <c r="K119" s="16">
        <v>5</v>
      </c>
    </row>
    <row r="120" spans="7:11" x14ac:dyDescent="0.3">
      <c r="G120" s="16" t="s">
        <v>282</v>
      </c>
      <c r="H120" s="16">
        <v>2</v>
      </c>
      <c r="I120" s="16">
        <v>1</v>
      </c>
      <c r="J120" s="16">
        <v>2</v>
      </c>
      <c r="K120" s="16">
        <v>2</v>
      </c>
    </row>
  </sheetData>
  <phoneticPr fontId="22" type="noConversion"/>
  <hyperlinks>
    <hyperlink ref="H93" r:id="rId1" xr:uid="{C333EFC5-5041-4DCB-BB3B-3C50805FEC7C}"/>
    <hyperlink ref="H100" r:id="rId2" xr:uid="{5F31CE21-12C3-4B70-9AAD-12DB1E6C10B3}"/>
    <hyperlink ref="H107" r:id="rId3" xr:uid="{609E1F4E-BD33-41D7-8705-65BBD7282D68}"/>
  </hyperlinks>
  <pageMargins left="0.7" right="0.7" top="0.75" bottom="0.75" header="0.3" footer="0.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0"/>
  <sheetViews>
    <sheetView topLeftCell="B151" zoomScaleNormal="100" workbookViewId="0">
      <selection activeCell="H183" sqref="H183"/>
    </sheetView>
  </sheetViews>
  <sheetFormatPr defaultColWidth="8.5546875" defaultRowHeight="14.4" x14ac:dyDescent="0.3"/>
  <cols>
    <col min="1" max="1" width="28.6640625" customWidth="1"/>
    <col min="2" max="2" width="9.6640625" customWidth="1"/>
    <col min="3" max="3" width="12.5546875" customWidth="1"/>
    <col min="4" max="4" width="25.33203125" customWidth="1"/>
    <col min="5" max="5" width="20.44140625" customWidth="1"/>
    <col min="6" max="6" width="33.6640625" customWidth="1"/>
    <col min="7" max="7" width="23.6640625" customWidth="1"/>
  </cols>
  <sheetData>
    <row r="1" spans="1:7" ht="14.4" customHeight="1" x14ac:dyDescent="0.3">
      <c r="A1" s="24" t="s">
        <v>163</v>
      </c>
      <c r="B1" s="24" t="s">
        <v>302</v>
      </c>
      <c r="C1" s="24"/>
      <c r="D1" s="24" t="s">
        <v>303</v>
      </c>
      <c r="E1" s="24" t="s">
        <v>304</v>
      </c>
      <c r="F1" s="24" t="s">
        <v>305</v>
      </c>
      <c r="G1" s="24" t="s">
        <v>306</v>
      </c>
    </row>
    <row r="2" spans="1:7" x14ac:dyDescent="0.3">
      <c r="A2" s="30" t="s">
        <v>34</v>
      </c>
      <c r="B2" s="30" t="s">
        <v>307</v>
      </c>
      <c r="C2" s="30"/>
      <c r="D2" s="30"/>
      <c r="E2" s="30"/>
      <c r="F2" s="30"/>
      <c r="G2" s="30"/>
    </row>
    <row r="3" spans="1:7" x14ac:dyDescent="0.3">
      <c r="A3" s="29" t="s">
        <v>34</v>
      </c>
      <c r="B3" s="29" t="s">
        <v>308</v>
      </c>
      <c r="C3" s="29">
        <v>40252</v>
      </c>
      <c r="D3" s="29">
        <v>0</v>
      </c>
      <c r="E3" s="29">
        <f>D3*365/1000</f>
        <v>0</v>
      </c>
      <c r="F3" s="29">
        <f>E3*C3/1000</f>
        <v>0</v>
      </c>
      <c r="G3" s="29"/>
    </row>
    <row r="4" spans="1:7" x14ac:dyDescent="0.3">
      <c r="A4" s="30" t="s">
        <v>34</v>
      </c>
      <c r="B4" s="30" t="s">
        <v>309</v>
      </c>
      <c r="C4" s="30">
        <v>105930</v>
      </c>
      <c r="D4" s="30">
        <v>0.5</v>
      </c>
      <c r="E4" s="30">
        <f>D4*365/1000</f>
        <v>0.1825</v>
      </c>
      <c r="F4" s="30">
        <f>E4*C4/1000</f>
        <v>19.332224999999998</v>
      </c>
      <c r="G4" s="30"/>
    </row>
    <row r="5" spans="1:7" x14ac:dyDescent="0.3">
      <c r="A5" s="29" t="s">
        <v>34</v>
      </c>
      <c r="B5" s="29" t="s">
        <v>310</v>
      </c>
      <c r="C5" s="29">
        <v>125214</v>
      </c>
      <c r="D5" s="29">
        <v>4.7</v>
      </c>
      <c r="E5" s="29">
        <f>D5*365/1000</f>
        <v>1.7155</v>
      </c>
      <c r="F5" s="29">
        <f>E5*C5/1000</f>
        <v>214.80461700000001</v>
      </c>
      <c r="G5" s="29"/>
    </row>
    <row r="6" spans="1:7" x14ac:dyDescent="0.3">
      <c r="A6" s="30" t="s">
        <v>34</v>
      </c>
      <c r="B6" s="30" t="s">
        <v>311</v>
      </c>
      <c r="C6" s="30">
        <v>993543</v>
      </c>
      <c r="D6" s="30">
        <v>163.1</v>
      </c>
      <c r="E6" s="30">
        <f>D6*365/1000</f>
        <v>59.531500000000001</v>
      </c>
      <c r="F6" s="30">
        <f>E6*C6/1000</f>
        <v>59147.105104500006</v>
      </c>
      <c r="G6" s="30"/>
    </row>
    <row r="7" spans="1:7" x14ac:dyDescent="0.3">
      <c r="A7" s="29" t="s">
        <v>34</v>
      </c>
      <c r="B7" s="29" t="s">
        <v>312</v>
      </c>
      <c r="C7" s="29">
        <v>311766</v>
      </c>
      <c r="D7" s="29">
        <v>177.7</v>
      </c>
      <c r="E7" s="29">
        <f>D7*365/1000</f>
        <v>64.860499999999988</v>
      </c>
      <c r="F7" s="29">
        <f>E7*C7/1000</f>
        <v>20221.298642999995</v>
      </c>
      <c r="G7" s="29"/>
    </row>
    <row r="8" spans="1:7" x14ac:dyDescent="0.3">
      <c r="A8" s="30" t="s">
        <v>34</v>
      </c>
      <c r="B8" s="30" t="s">
        <v>313</v>
      </c>
      <c r="C8" s="30"/>
      <c r="D8" s="30"/>
      <c r="E8" s="30"/>
      <c r="F8" s="30"/>
      <c r="G8" s="30"/>
    </row>
    <row r="9" spans="1:7" x14ac:dyDescent="0.3">
      <c r="A9" s="29" t="s">
        <v>34</v>
      </c>
      <c r="B9" s="29" t="s">
        <v>308</v>
      </c>
      <c r="C9" s="29">
        <v>38167</v>
      </c>
      <c r="D9" s="29">
        <v>0</v>
      </c>
      <c r="E9" s="29">
        <f>D9*365/1000</f>
        <v>0</v>
      </c>
      <c r="F9" s="29">
        <f>E9*C9/1000</f>
        <v>0</v>
      </c>
      <c r="G9" s="29"/>
    </row>
    <row r="10" spans="1:7" x14ac:dyDescent="0.3">
      <c r="A10" s="30" t="s">
        <v>34</v>
      </c>
      <c r="B10" s="30" t="s">
        <v>314</v>
      </c>
      <c r="C10" s="30">
        <v>99651</v>
      </c>
      <c r="D10" s="30">
        <v>0.5</v>
      </c>
      <c r="E10" s="30">
        <f>D10*365/1000</f>
        <v>0.1825</v>
      </c>
      <c r="F10" s="30">
        <f>E10*C10/1000</f>
        <v>18.186307499999998</v>
      </c>
      <c r="G10" s="30"/>
    </row>
    <row r="11" spans="1:7" x14ac:dyDescent="0.3">
      <c r="A11" s="29" t="s">
        <v>34</v>
      </c>
      <c r="B11" s="29" t="s">
        <v>310</v>
      </c>
      <c r="C11" s="29">
        <v>117280</v>
      </c>
      <c r="D11" s="29">
        <v>1.3</v>
      </c>
      <c r="E11" s="29">
        <f>D11*365/1000</f>
        <v>0.47449999999999998</v>
      </c>
      <c r="F11" s="29">
        <f>E11*C11/1000</f>
        <v>55.649360000000001</v>
      </c>
      <c r="G11" s="29"/>
    </row>
    <row r="12" spans="1:7" x14ac:dyDescent="0.3">
      <c r="A12" s="30" t="s">
        <v>34</v>
      </c>
      <c r="B12" s="30" t="s">
        <v>311</v>
      </c>
      <c r="C12" s="30">
        <v>990263</v>
      </c>
      <c r="D12" s="30">
        <v>58.2</v>
      </c>
      <c r="E12" s="30">
        <f>D12*365/1000</f>
        <v>21.242999999999999</v>
      </c>
      <c r="F12" s="30">
        <f>E12*C12/1000</f>
        <v>21036.156908999998</v>
      </c>
      <c r="G12" s="30"/>
    </row>
    <row r="13" spans="1:7" x14ac:dyDescent="0.3">
      <c r="A13" s="29" t="s">
        <v>34</v>
      </c>
      <c r="B13" s="29" t="s">
        <v>315</v>
      </c>
      <c r="C13" s="29">
        <v>428011</v>
      </c>
      <c r="D13" s="29">
        <v>60.2</v>
      </c>
      <c r="E13" s="29">
        <f>D13*365/1000</f>
        <v>21.972999999999999</v>
      </c>
      <c r="F13" s="29">
        <f>E13*C13/1000</f>
        <v>9404.6857029999992</v>
      </c>
      <c r="G13" s="29"/>
    </row>
    <row r="14" spans="1:7" x14ac:dyDescent="0.3">
      <c r="A14" s="30" t="s">
        <v>34</v>
      </c>
      <c r="B14" s="30" t="s">
        <v>301</v>
      </c>
      <c r="C14" s="30">
        <v>3250077</v>
      </c>
      <c r="D14" s="30"/>
      <c r="E14" s="30"/>
      <c r="F14" s="30"/>
      <c r="G14" s="30">
        <f>SUM(F3:F13)</f>
        <v>110117.21886899999</v>
      </c>
    </row>
    <row r="15" spans="1:7" x14ac:dyDescent="0.3">
      <c r="A15" s="29" t="s">
        <v>112</v>
      </c>
      <c r="B15" s="29" t="s">
        <v>307</v>
      </c>
      <c r="C15" s="29"/>
      <c r="D15" s="29"/>
      <c r="E15" s="29"/>
      <c r="F15" s="29"/>
      <c r="G15" s="29"/>
    </row>
    <row r="16" spans="1:7" x14ac:dyDescent="0.3">
      <c r="A16" s="30" t="s">
        <v>112</v>
      </c>
      <c r="B16" s="30" t="s">
        <v>308</v>
      </c>
      <c r="C16" s="30">
        <v>40252</v>
      </c>
      <c r="D16" s="30">
        <v>105.8</v>
      </c>
      <c r="E16" s="30">
        <f>D16*365/1000</f>
        <v>38.616999999999997</v>
      </c>
      <c r="F16" s="30">
        <f>E16*C16/1000</f>
        <v>1554.411484</v>
      </c>
      <c r="G16" s="30"/>
    </row>
    <row r="17" spans="1:7" x14ac:dyDescent="0.3">
      <c r="A17" s="29" t="s">
        <v>112</v>
      </c>
      <c r="B17" s="29" t="s">
        <v>309</v>
      </c>
      <c r="C17" s="29">
        <v>105930</v>
      </c>
      <c r="D17" s="29">
        <v>238</v>
      </c>
      <c r="E17" s="29">
        <f>D17*365/1000</f>
        <v>86.87</v>
      </c>
      <c r="F17" s="29">
        <f>E17*C17/1000</f>
        <v>9202.1391000000003</v>
      </c>
      <c r="G17" s="29"/>
    </row>
    <row r="18" spans="1:7" x14ac:dyDescent="0.3">
      <c r="A18" s="30" t="s">
        <v>112</v>
      </c>
      <c r="B18" s="30" t="s">
        <v>310</v>
      </c>
      <c r="C18" s="30">
        <v>125214</v>
      </c>
      <c r="D18" s="30">
        <v>331.3</v>
      </c>
      <c r="E18" s="30">
        <f>D18*365/1000</f>
        <v>120.92449999999999</v>
      </c>
      <c r="F18" s="30">
        <f>E18*C18/1000</f>
        <v>15141.440342999998</v>
      </c>
      <c r="G18" s="30"/>
    </row>
    <row r="19" spans="1:7" x14ac:dyDescent="0.3">
      <c r="A19" s="29" t="s">
        <v>112</v>
      </c>
      <c r="B19" s="29" t="s">
        <v>311</v>
      </c>
      <c r="C19" s="29">
        <v>993543</v>
      </c>
      <c r="D19" s="29">
        <v>295.7</v>
      </c>
      <c r="E19" s="29">
        <f>D19*365/1000</f>
        <v>107.93049999999999</v>
      </c>
      <c r="F19" s="29">
        <f>E19*C19/1000</f>
        <v>107233.5927615</v>
      </c>
      <c r="G19" s="29"/>
    </row>
    <row r="20" spans="1:7" x14ac:dyDescent="0.3">
      <c r="A20" s="30" t="s">
        <v>112</v>
      </c>
      <c r="B20" s="30" t="s">
        <v>312</v>
      </c>
      <c r="C20" s="30">
        <v>311766</v>
      </c>
      <c r="D20" s="30">
        <v>283.2</v>
      </c>
      <c r="E20" s="30">
        <f>D20*365/1000</f>
        <v>103.36799999999999</v>
      </c>
      <c r="F20" s="30">
        <f>E20*C20/1000</f>
        <v>32226.627887999999</v>
      </c>
      <c r="G20" s="30"/>
    </row>
    <row r="21" spans="1:7" x14ac:dyDescent="0.3">
      <c r="A21" s="29" t="s">
        <v>112</v>
      </c>
      <c r="B21" s="29" t="s">
        <v>313</v>
      </c>
      <c r="C21" s="29"/>
      <c r="D21" s="29"/>
      <c r="E21" s="29"/>
      <c r="F21" s="29"/>
      <c r="G21" s="29"/>
    </row>
    <row r="22" spans="1:7" x14ac:dyDescent="0.3">
      <c r="A22" s="30" t="s">
        <v>112</v>
      </c>
      <c r="B22" s="30" t="s">
        <v>308</v>
      </c>
      <c r="C22" s="30">
        <v>38167</v>
      </c>
      <c r="D22" s="30">
        <v>105.8</v>
      </c>
      <c r="E22" s="30">
        <f>D22*365/1000</f>
        <v>38.616999999999997</v>
      </c>
      <c r="F22" s="30">
        <f>E22*C22/1000</f>
        <v>1473.8950389999998</v>
      </c>
      <c r="G22" s="30"/>
    </row>
    <row r="23" spans="1:7" x14ac:dyDescent="0.3">
      <c r="A23" s="29" t="s">
        <v>112</v>
      </c>
      <c r="B23" s="29" t="s">
        <v>314</v>
      </c>
      <c r="C23" s="29">
        <v>99651</v>
      </c>
      <c r="D23" s="29">
        <v>238</v>
      </c>
      <c r="E23" s="29">
        <f>D23*365/1000</f>
        <v>86.87</v>
      </c>
      <c r="F23" s="29">
        <f>E23*C23/1000</f>
        <v>8656.6823700000004</v>
      </c>
      <c r="G23" s="29"/>
    </row>
    <row r="24" spans="1:7" x14ac:dyDescent="0.3">
      <c r="A24" s="30" t="s">
        <v>112</v>
      </c>
      <c r="B24" s="30" t="s">
        <v>310</v>
      </c>
      <c r="C24" s="30">
        <v>117280</v>
      </c>
      <c r="D24" s="30">
        <v>265.3</v>
      </c>
      <c r="E24" s="30">
        <f>D24*365/1000</f>
        <v>96.834500000000006</v>
      </c>
      <c r="F24" s="30">
        <f>E24*C24/1000</f>
        <v>11356.75016</v>
      </c>
      <c r="G24" s="30"/>
    </row>
    <row r="25" spans="1:7" x14ac:dyDescent="0.3">
      <c r="A25" s="29" t="s">
        <v>112</v>
      </c>
      <c r="B25" s="29" t="s">
        <v>311</v>
      </c>
      <c r="C25" s="29">
        <v>990263</v>
      </c>
      <c r="D25" s="29">
        <v>232.3</v>
      </c>
      <c r="E25" s="29">
        <f>D25*365/1000</f>
        <v>84.789500000000004</v>
      </c>
      <c r="F25" s="29">
        <f>E25*C25/1000</f>
        <v>83963.904638500011</v>
      </c>
      <c r="G25" s="29"/>
    </row>
    <row r="26" spans="1:7" x14ac:dyDescent="0.3">
      <c r="A26" s="30" t="s">
        <v>112</v>
      </c>
      <c r="B26" s="30" t="s">
        <v>315</v>
      </c>
      <c r="C26" s="30">
        <v>428011</v>
      </c>
      <c r="D26" s="30">
        <v>228.3</v>
      </c>
      <c r="E26" s="30">
        <f>D26*365/1000</f>
        <v>83.329499999999996</v>
      </c>
      <c r="F26" s="30">
        <f>E26*C26/1000</f>
        <v>35665.9426245</v>
      </c>
      <c r="G26" s="30"/>
    </row>
    <row r="27" spans="1:7" x14ac:dyDescent="0.3">
      <c r="A27" s="29" t="s">
        <v>112</v>
      </c>
      <c r="B27" s="29" t="s">
        <v>301</v>
      </c>
      <c r="C27" s="29">
        <v>3250077</v>
      </c>
      <c r="D27" s="29"/>
      <c r="E27" s="29"/>
      <c r="F27" s="29"/>
      <c r="G27" s="29">
        <f>SUM(F16:F26)</f>
        <v>306475.38640850002</v>
      </c>
    </row>
    <row r="28" spans="1:7" x14ac:dyDescent="0.3">
      <c r="A28" s="30" t="s">
        <v>316</v>
      </c>
      <c r="B28" s="30" t="s">
        <v>307</v>
      </c>
      <c r="C28" s="30"/>
      <c r="D28" s="30"/>
      <c r="E28" s="30"/>
      <c r="F28" s="30"/>
      <c r="G28" s="30"/>
    </row>
    <row r="29" spans="1:7" x14ac:dyDescent="0.3">
      <c r="A29" s="29" t="s">
        <v>316</v>
      </c>
      <c r="B29" s="29" t="s">
        <v>308</v>
      </c>
      <c r="C29" s="29">
        <v>40252</v>
      </c>
      <c r="D29" s="29">
        <f>11.6/C174*A174</f>
        <v>0.72499999999999998</v>
      </c>
      <c r="E29" s="29">
        <f>D29*365/1000</f>
        <v>0.264625</v>
      </c>
      <c r="F29" s="29">
        <f>E29*C29/1000</f>
        <v>10.651685499999999</v>
      </c>
      <c r="G29" s="29"/>
    </row>
    <row r="30" spans="1:7" x14ac:dyDescent="0.3">
      <c r="A30" s="30" t="s">
        <v>316</v>
      </c>
      <c r="B30" s="30" t="s">
        <v>309</v>
      </c>
      <c r="C30" s="30">
        <v>105930</v>
      </c>
      <c r="D30" s="30">
        <f>34.4/C174*A174</f>
        <v>2.15</v>
      </c>
      <c r="E30" s="30">
        <f>D30*365/1000</f>
        <v>0.78474999999999995</v>
      </c>
      <c r="F30" s="30">
        <f>E30*C30/1000</f>
        <v>83.128567499999988</v>
      </c>
      <c r="G30" s="30"/>
    </row>
    <row r="31" spans="1:7" x14ac:dyDescent="0.3">
      <c r="A31" s="29" t="s">
        <v>316</v>
      </c>
      <c r="B31" s="29" t="s">
        <v>310</v>
      </c>
      <c r="C31" s="29">
        <v>125214</v>
      </c>
      <c r="D31" s="29">
        <f>85/C174*A174</f>
        <v>5.3125</v>
      </c>
      <c r="E31" s="29">
        <f>D31*365/1000</f>
        <v>1.9390624999999999</v>
      </c>
      <c r="F31" s="29">
        <f>E31*C31/1000</f>
        <v>242.79777187499997</v>
      </c>
      <c r="G31" s="29"/>
    </row>
    <row r="32" spans="1:7" x14ac:dyDescent="0.3">
      <c r="A32" s="30" t="s">
        <v>316</v>
      </c>
      <c r="B32" s="30" t="s">
        <v>311</v>
      </c>
      <c r="C32" s="30">
        <v>993543</v>
      </c>
      <c r="D32" s="30">
        <f>135.4/C174*A174</f>
        <v>8.4625000000000004</v>
      </c>
      <c r="E32" s="30">
        <f>D32*365/1000</f>
        <v>3.0888125</v>
      </c>
      <c r="F32" s="30">
        <f>E32*C32/1000</f>
        <v>3068.8680376875</v>
      </c>
      <c r="G32" s="30"/>
    </row>
    <row r="33" spans="1:8" x14ac:dyDescent="0.3">
      <c r="A33" s="29" t="s">
        <v>316</v>
      </c>
      <c r="B33" s="29" t="s">
        <v>312</v>
      </c>
      <c r="C33" s="29">
        <v>311766</v>
      </c>
      <c r="D33" s="29">
        <f>130.1/C174*A174</f>
        <v>8.1312499999999996</v>
      </c>
      <c r="E33" s="29">
        <f>D33*365/1000</f>
        <v>2.96790625</v>
      </c>
      <c r="F33" s="29">
        <f>E33*C33/1000</f>
        <v>925.29225993750003</v>
      </c>
      <c r="G33" s="29"/>
    </row>
    <row r="34" spans="1:8" x14ac:dyDescent="0.3">
      <c r="A34" s="30" t="s">
        <v>316</v>
      </c>
      <c r="B34" s="30" t="s">
        <v>313</v>
      </c>
      <c r="C34" s="30"/>
      <c r="D34" s="30"/>
      <c r="E34" s="30"/>
      <c r="F34" s="30"/>
      <c r="G34" s="30"/>
    </row>
    <row r="35" spans="1:8" x14ac:dyDescent="0.3">
      <c r="A35" s="29" t="s">
        <v>316</v>
      </c>
      <c r="B35" s="29" t="s">
        <v>308</v>
      </c>
      <c r="C35" s="29">
        <v>38167</v>
      </c>
      <c r="D35" s="29">
        <f>11.6/C174*A174</f>
        <v>0.72499999999999998</v>
      </c>
      <c r="E35" s="29">
        <f>D35*365/1000</f>
        <v>0.264625</v>
      </c>
      <c r="F35" s="29">
        <f>E35*C35/1000</f>
        <v>10.099942375000001</v>
      </c>
      <c r="G35" s="29"/>
    </row>
    <row r="36" spans="1:8" x14ac:dyDescent="0.3">
      <c r="A36" s="30" t="s">
        <v>316</v>
      </c>
      <c r="B36" s="30" t="s">
        <v>314</v>
      </c>
      <c r="C36" s="30">
        <v>99651</v>
      </c>
      <c r="D36" s="30">
        <f>34.4/C174*A174</f>
        <v>2.15</v>
      </c>
      <c r="E36" s="30">
        <f>D36*365/1000</f>
        <v>0.78474999999999995</v>
      </c>
      <c r="F36" s="30">
        <f>E36*C36/1000</f>
        <v>78.201122249999997</v>
      </c>
      <c r="G36" s="30"/>
    </row>
    <row r="37" spans="1:8" x14ac:dyDescent="0.3">
      <c r="A37" s="29" t="s">
        <v>316</v>
      </c>
      <c r="B37" s="29" t="s">
        <v>310</v>
      </c>
      <c r="C37" s="29">
        <v>117280</v>
      </c>
      <c r="D37" s="29">
        <f>54/C174*A174</f>
        <v>3.375</v>
      </c>
      <c r="E37" s="29">
        <f>D37*365/1000</f>
        <v>1.2318750000000001</v>
      </c>
      <c r="F37" s="29">
        <f>E37*C37/1000</f>
        <v>144.47430000000003</v>
      </c>
      <c r="G37" s="29"/>
    </row>
    <row r="38" spans="1:8" x14ac:dyDescent="0.3">
      <c r="A38" s="30" t="s">
        <v>316</v>
      </c>
      <c r="B38" s="30" t="s">
        <v>311</v>
      </c>
      <c r="C38" s="30">
        <v>990263</v>
      </c>
      <c r="D38" s="30">
        <f>138.3/C174*A174</f>
        <v>8.6437500000000007</v>
      </c>
      <c r="E38" s="30">
        <f>D38*365/1000</f>
        <v>3.1549687500000005</v>
      </c>
      <c r="F38" s="30">
        <f>E38*C38/1000</f>
        <v>3124.2488192812507</v>
      </c>
      <c r="G38" s="30"/>
    </row>
    <row r="39" spans="1:8" x14ac:dyDescent="0.3">
      <c r="A39" s="29" t="s">
        <v>316</v>
      </c>
      <c r="B39" s="29" t="s">
        <v>315</v>
      </c>
      <c r="C39" s="29">
        <v>428011</v>
      </c>
      <c r="D39" s="29">
        <f>130.3/C174*A174</f>
        <v>8.1437500000000007</v>
      </c>
      <c r="E39" s="29">
        <f>D39*365/1000</f>
        <v>2.9724687500000004</v>
      </c>
      <c r="F39" s="29">
        <f>E39*C39/1000</f>
        <v>1272.2493221562502</v>
      </c>
      <c r="G39" s="29"/>
    </row>
    <row r="40" spans="1:8" x14ac:dyDescent="0.3">
      <c r="A40" s="30" t="s">
        <v>316</v>
      </c>
      <c r="B40" s="30" t="s">
        <v>301</v>
      </c>
      <c r="C40" s="30">
        <v>3250077</v>
      </c>
      <c r="D40" s="30"/>
      <c r="E40" s="30"/>
      <c r="F40" s="30"/>
      <c r="G40" s="30">
        <f>SUM(F29:F39)</f>
        <v>8960.0118285624994</v>
      </c>
    </row>
    <row r="41" spans="1:8" x14ac:dyDescent="0.3">
      <c r="A41" s="29" t="s">
        <v>123</v>
      </c>
      <c r="B41" s="29" t="s">
        <v>307</v>
      </c>
      <c r="C41" s="29"/>
      <c r="D41" s="29"/>
      <c r="E41" s="29"/>
      <c r="F41" s="29"/>
      <c r="G41" s="29"/>
    </row>
    <row r="42" spans="1:8" x14ac:dyDescent="0.3">
      <c r="A42" s="30" t="s">
        <v>123</v>
      </c>
      <c r="B42" s="30" t="s">
        <v>308</v>
      </c>
      <c r="C42" s="30">
        <v>40252</v>
      </c>
      <c r="D42" s="30">
        <v>5.9</v>
      </c>
      <c r="E42" s="30">
        <f>D42*365/1000</f>
        <v>2.1535000000000002</v>
      </c>
      <c r="F42" s="30">
        <f>E42*C42/1000</f>
        <v>86.682682</v>
      </c>
      <c r="G42" s="30"/>
      <c r="H42" s="60"/>
    </row>
    <row r="43" spans="1:8" x14ac:dyDescent="0.3">
      <c r="A43" s="29" t="s">
        <v>123</v>
      </c>
      <c r="B43" s="29" t="s">
        <v>309</v>
      </c>
      <c r="C43" s="29">
        <v>105930</v>
      </c>
      <c r="D43" s="29">
        <v>20</v>
      </c>
      <c r="E43" s="29">
        <f>D43*365/1000</f>
        <v>7.3</v>
      </c>
      <c r="F43" s="29">
        <f>E43*C43/1000</f>
        <v>773.28899999999999</v>
      </c>
      <c r="G43" s="29"/>
    </row>
    <row r="44" spans="1:8" x14ac:dyDescent="0.3">
      <c r="A44" s="30" t="s">
        <v>123</v>
      </c>
      <c r="B44" s="30" t="s">
        <v>310</v>
      </c>
      <c r="C44" s="30">
        <v>125214</v>
      </c>
      <c r="D44" s="30">
        <v>21</v>
      </c>
      <c r="E44" s="30">
        <f>D44*365/1000</f>
        <v>7.665</v>
      </c>
      <c r="F44" s="30">
        <f>E44*C44/1000</f>
        <v>959.76531</v>
      </c>
      <c r="G44" s="30"/>
    </row>
    <row r="45" spans="1:8" x14ac:dyDescent="0.3">
      <c r="A45" s="29" t="s">
        <v>123</v>
      </c>
      <c r="B45" s="29" t="s">
        <v>311</v>
      </c>
      <c r="C45" s="29">
        <v>993543</v>
      </c>
      <c r="D45" s="29">
        <v>24.4</v>
      </c>
      <c r="E45" s="29">
        <f>D45*365/1000</f>
        <v>8.9060000000000006</v>
      </c>
      <c r="F45" s="29">
        <f>E45*C45/1000</f>
        <v>8848.4939580000009</v>
      </c>
      <c r="G45" s="29"/>
    </row>
    <row r="46" spans="1:8" x14ac:dyDescent="0.3">
      <c r="A46" s="30" t="s">
        <v>123</v>
      </c>
      <c r="B46" s="30" t="s">
        <v>312</v>
      </c>
      <c r="C46" s="30">
        <v>311766</v>
      </c>
      <c r="D46" s="30">
        <v>23.2</v>
      </c>
      <c r="E46" s="30">
        <f>D46*365/1000</f>
        <v>8.468</v>
      </c>
      <c r="F46" s="30">
        <f>E46*C46/1000</f>
        <v>2640.0344879999998</v>
      </c>
      <c r="G46" s="30"/>
    </row>
    <row r="47" spans="1:8" x14ac:dyDescent="0.3">
      <c r="A47" s="29" t="s">
        <v>123</v>
      </c>
      <c r="B47" s="29" t="s">
        <v>313</v>
      </c>
      <c r="C47" s="29"/>
      <c r="D47" s="29"/>
      <c r="E47" s="29"/>
      <c r="F47" s="29"/>
      <c r="G47" s="29"/>
    </row>
    <row r="48" spans="1:8" x14ac:dyDescent="0.3">
      <c r="A48" s="30" t="s">
        <v>123</v>
      </c>
      <c r="B48" s="30" t="s">
        <v>308</v>
      </c>
      <c r="C48" s="30">
        <v>38167</v>
      </c>
      <c r="D48" s="30">
        <v>5.9</v>
      </c>
      <c r="E48" s="30">
        <f>D48*365/1000</f>
        <v>2.1535000000000002</v>
      </c>
      <c r="F48" s="30">
        <f>E48*C48/1000</f>
        <v>82.192634499999997</v>
      </c>
      <c r="G48" s="30"/>
    </row>
    <row r="49" spans="1:7" x14ac:dyDescent="0.3">
      <c r="A49" s="29" t="s">
        <v>123</v>
      </c>
      <c r="B49" s="29" t="s">
        <v>314</v>
      </c>
      <c r="C49" s="29">
        <v>99651</v>
      </c>
      <c r="D49" s="29">
        <v>20</v>
      </c>
      <c r="E49" s="29">
        <f>D49*365/1000</f>
        <v>7.3</v>
      </c>
      <c r="F49" s="29">
        <f>E49*C49/1000</f>
        <v>727.45229999999992</v>
      </c>
      <c r="G49" s="29"/>
    </row>
    <row r="50" spans="1:7" x14ac:dyDescent="0.3">
      <c r="A50" s="30" t="s">
        <v>123</v>
      </c>
      <c r="B50" s="30" t="s">
        <v>310</v>
      </c>
      <c r="C50" s="30">
        <v>117280</v>
      </c>
      <c r="D50" s="30">
        <v>20.8</v>
      </c>
      <c r="E50" s="30">
        <f>D50*365/1000</f>
        <v>7.5919999999999996</v>
      </c>
      <c r="F50" s="30">
        <f>E50*C50/1000</f>
        <v>890.38976000000002</v>
      </c>
      <c r="G50" s="30"/>
    </row>
    <row r="51" spans="1:7" x14ac:dyDescent="0.3">
      <c r="A51" s="29" t="s">
        <v>123</v>
      </c>
      <c r="B51" s="29" t="s">
        <v>311</v>
      </c>
      <c r="C51" s="29">
        <v>990263</v>
      </c>
      <c r="D51" s="29">
        <v>18.7</v>
      </c>
      <c r="E51" s="29">
        <f>D51*365/1000</f>
        <v>6.8254999999999999</v>
      </c>
      <c r="F51" s="29">
        <f>E51*C51/1000</f>
        <v>6759.0401064999996</v>
      </c>
      <c r="G51" s="29"/>
    </row>
    <row r="52" spans="1:7" x14ac:dyDescent="0.3">
      <c r="A52" s="30" t="s">
        <v>123</v>
      </c>
      <c r="B52" s="30" t="s">
        <v>315</v>
      </c>
      <c r="C52" s="30">
        <v>428011</v>
      </c>
      <c r="D52" s="30">
        <v>18.8</v>
      </c>
      <c r="E52" s="30">
        <f>D52*365/1000</f>
        <v>6.8620000000000001</v>
      </c>
      <c r="F52" s="30">
        <f>E52*C52/1000</f>
        <v>2937.0114819999999</v>
      </c>
      <c r="G52" s="30"/>
    </row>
    <row r="53" spans="1:7" x14ac:dyDescent="0.3">
      <c r="A53" s="29" t="s">
        <v>123</v>
      </c>
      <c r="B53" s="29" t="s">
        <v>301</v>
      </c>
      <c r="C53" s="29">
        <v>3250077</v>
      </c>
      <c r="D53" s="29"/>
      <c r="E53" s="29"/>
      <c r="F53" s="29"/>
      <c r="G53" s="29">
        <f>SUM(F42:F52)</f>
        <v>24704.351720999999</v>
      </c>
    </row>
    <row r="54" spans="1:7" x14ac:dyDescent="0.3">
      <c r="A54" s="30" t="s">
        <v>118</v>
      </c>
      <c r="B54" s="30" t="s">
        <v>307</v>
      </c>
      <c r="C54" s="30"/>
      <c r="D54" s="30"/>
      <c r="E54" s="30"/>
      <c r="F54" s="30"/>
      <c r="G54" s="30"/>
    </row>
    <row r="55" spans="1:7" x14ac:dyDescent="0.3">
      <c r="A55" s="29" t="s">
        <v>118</v>
      </c>
      <c r="B55" s="29" t="s">
        <v>308</v>
      </c>
      <c r="C55" s="29">
        <v>40252</v>
      </c>
      <c r="D55" s="29">
        <v>24</v>
      </c>
      <c r="E55" s="29">
        <f>D55*365/1000</f>
        <v>8.76</v>
      </c>
      <c r="F55" s="29">
        <f>E55*C55/1000</f>
        <v>352.60752000000002</v>
      </c>
      <c r="G55" s="29"/>
    </row>
    <row r="56" spans="1:7" x14ac:dyDescent="0.3">
      <c r="A56" s="30" t="s">
        <v>118</v>
      </c>
      <c r="B56" s="30" t="s">
        <v>309</v>
      </c>
      <c r="C56" s="30">
        <v>105930</v>
      </c>
      <c r="D56" s="30">
        <v>40.299999999999997</v>
      </c>
      <c r="E56" s="30">
        <f>D56*365/1000</f>
        <v>14.709499999999998</v>
      </c>
      <c r="F56" s="30">
        <f>E56*C56/1000</f>
        <v>1558.1773349999996</v>
      </c>
      <c r="G56" s="30"/>
    </row>
    <row r="57" spans="1:7" x14ac:dyDescent="0.3">
      <c r="A57" s="29" t="s">
        <v>118</v>
      </c>
      <c r="B57" s="29" t="s">
        <v>310</v>
      </c>
      <c r="C57" s="29">
        <v>125214</v>
      </c>
      <c r="D57" s="29">
        <v>48.4</v>
      </c>
      <c r="E57" s="29">
        <f>D57*365/1000</f>
        <v>17.666</v>
      </c>
      <c r="F57" s="29">
        <f>E57*C57/1000</f>
        <v>2212.0305240000002</v>
      </c>
      <c r="G57" s="29"/>
    </row>
    <row r="58" spans="1:7" x14ac:dyDescent="0.3">
      <c r="A58" s="30" t="s">
        <v>118</v>
      </c>
      <c r="B58" s="30" t="s">
        <v>311</v>
      </c>
      <c r="C58" s="30">
        <v>993543</v>
      </c>
      <c r="D58" s="30">
        <v>48.5</v>
      </c>
      <c r="E58" s="30">
        <f>D58*365/1000</f>
        <v>17.702500000000001</v>
      </c>
      <c r="F58" s="30">
        <f>E58*C58/1000</f>
        <v>17588.1949575</v>
      </c>
      <c r="G58" s="30"/>
    </row>
    <row r="59" spans="1:7" x14ac:dyDescent="0.3">
      <c r="A59" s="29" t="s">
        <v>118</v>
      </c>
      <c r="B59" s="29" t="s">
        <v>312</v>
      </c>
      <c r="C59" s="29">
        <v>311766</v>
      </c>
      <c r="D59" s="29">
        <v>48</v>
      </c>
      <c r="E59" s="29">
        <f>D59*365/1000</f>
        <v>17.52</v>
      </c>
      <c r="F59" s="29">
        <f>E59*C59/1000</f>
        <v>5462.1403200000004</v>
      </c>
      <c r="G59" s="29"/>
    </row>
    <row r="60" spans="1:7" x14ac:dyDescent="0.3">
      <c r="A60" s="30" t="s">
        <v>118</v>
      </c>
      <c r="B60" s="30" t="s">
        <v>313</v>
      </c>
      <c r="C60" s="30"/>
      <c r="D60" s="30"/>
      <c r="E60" s="30"/>
      <c r="F60" s="30"/>
      <c r="G60" s="30"/>
    </row>
    <row r="61" spans="1:7" x14ac:dyDescent="0.3">
      <c r="A61" s="29" t="s">
        <v>118</v>
      </c>
      <c r="B61" s="29" t="s">
        <v>308</v>
      </c>
      <c r="C61" s="29">
        <v>38167</v>
      </c>
      <c r="D61" s="29">
        <v>24</v>
      </c>
      <c r="E61" s="29">
        <f>D61*365/1000</f>
        <v>8.76</v>
      </c>
      <c r="F61" s="29">
        <f>E61*C61/1000</f>
        <v>334.34291999999999</v>
      </c>
      <c r="G61" s="29"/>
    </row>
    <row r="62" spans="1:7" x14ac:dyDescent="0.3">
      <c r="A62" s="30" t="s">
        <v>118</v>
      </c>
      <c r="B62" s="30" t="s">
        <v>314</v>
      </c>
      <c r="C62" s="30">
        <v>99651</v>
      </c>
      <c r="D62" s="30">
        <v>40.299999999999997</v>
      </c>
      <c r="E62" s="30">
        <f>D62*365/1000</f>
        <v>14.709499999999998</v>
      </c>
      <c r="F62" s="30">
        <f>E62*C62/1000</f>
        <v>1465.8163844999999</v>
      </c>
      <c r="G62" s="30"/>
    </row>
    <row r="63" spans="1:7" x14ac:dyDescent="0.3">
      <c r="A63" s="29" t="s">
        <v>118</v>
      </c>
      <c r="B63" s="29" t="s">
        <v>310</v>
      </c>
      <c r="C63" s="29">
        <v>117280</v>
      </c>
      <c r="D63" s="29">
        <v>49.4</v>
      </c>
      <c r="E63" s="29">
        <f>D63*365/1000</f>
        <v>18.030999999999999</v>
      </c>
      <c r="F63" s="29">
        <f>E63*C63/1000</f>
        <v>2114.6756799999998</v>
      </c>
      <c r="G63" s="29"/>
    </row>
    <row r="64" spans="1:7" x14ac:dyDescent="0.3">
      <c r="A64" s="30" t="s">
        <v>118</v>
      </c>
      <c r="B64" s="30" t="s">
        <v>311</v>
      </c>
      <c r="C64" s="30">
        <v>990263</v>
      </c>
      <c r="D64" s="30">
        <v>44.7</v>
      </c>
      <c r="E64" s="30">
        <f>D64*365/1000</f>
        <v>16.3155</v>
      </c>
      <c r="F64" s="30">
        <f>E64*C64/1000</f>
        <v>16156.635976500002</v>
      </c>
      <c r="G64" s="30"/>
    </row>
    <row r="65" spans="1:7" x14ac:dyDescent="0.3">
      <c r="A65" s="29" t="s">
        <v>118</v>
      </c>
      <c r="B65" s="29" t="s">
        <v>315</v>
      </c>
      <c r="C65" s="29">
        <v>428011</v>
      </c>
      <c r="D65" s="29">
        <v>32.9</v>
      </c>
      <c r="E65" s="29">
        <f>D65*365/1000</f>
        <v>12.0085</v>
      </c>
      <c r="F65" s="29">
        <f>E65*C65/1000</f>
        <v>5139.7700934999993</v>
      </c>
      <c r="G65" s="29"/>
    </row>
    <row r="66" spans="1:7" x14ac:dyDescent="0.3">
      <c r="A66" s="30" t="s">
        <v>118</v>
      </c>
      <c r="B66" s="30" t="s">
        <v>301</v>
      </c>
      <c r="C66" s="30">
        <v>3250077</v>
      </c>
      <c r="D66" s="30"/>
      <c r="E66" s="30"/>
      <c r="F66" s="30"/>
      <c r="G66" s="30">
        <f>SUM(F55:F65)</f>
        <v>52384.391711000004</v>
      </c>
    </row>
    <row r="67" spans="1:7" x14ac:dyDescent="0.3">
      <c r="A67" s="29" t="s">
        <v>113</v>
      </c>
      <c r="B67" s="29" t="s">
        <v>307</v>
      </c>
      <c r="C67" s="29"/>
      <c r="D67" s="29"/>
      <c r="E67" s="29"/>
      <c r="F67" s="29"/>
      <c r="G67" s="29"/>
    </row>
    <row r="68" spans="1:7" x14ac:dyDescent="0.3">
      <c r="A68" s="30" t="s">
        <v>113</v>
      </c>
      <c r="B68" s="30" t="s">
        <v>308</v>
      </c>
      <c r="C68" s="30">
        <v>40252</v>
      </c>
      <c r="D68" s="30">
        <v>117.5</v>
      </c>
      <c r="E68" s="30">
        <f>D68*365/1000</f>
        <v>42.887500000000003</v>
      </c>
      <c r="F68" s="30">
        <f>E68*C68/1000</f>
        <v>1726.3076500000002</v>
      </c>
      <c r="G68" s="30"/>
    </row>
    <row r="69" spans="1:7" x14ac:dyDescent="0.3">
      <c r="A69" s="29" t="s">
        <v>113</v>
      </c>
      <c r="B69" s="29" t="s">
        <v>309</v>
      </c>
      <c r="C69" s="29">
        <v>105930</v>
      </c>
      <c r="D69" s="29">
        <v>136</v>
      </c>
      <c r="E69" s="29">
        <f>D69*365/1000</f>
        <v>49.64</v>
      </c>
      <c r="F69" s="29">
        <f>E69*C69/1000</f>
        <v>5258.3652000000002</v>
      </c>
      <c r="G69" s="29"/>
    </row>
    <row r="70" spans="1:7" x14ac:dyDescent="0.3">
      <c r="A70" s="30" t="s">
        <v>113</v>
      </c>
      <c r="B70" s="30" t="s">
        <v>310</v>
      </c>
      <c r="C70" s="30">
        <v>125214</v>
      </c>
      <c r="D70" s="30">
        <v>139.19999999999999</v>
      </c>
      <c r="E70" s="30">
        <f>D70*365/1000</f>
        <v>50.807999999999993</v>
      </c>
      <c r="F70" s="30">
        <f>E70*C70/1000</f>
        <v>6361.8729119999998</v>
      </c>
      <c r="G70" s="30"/>
    </row>
    <row r="71" spans="1:7" x14ac:dyDescent="0.3">
      <c r="A71" s="29" t="s">
        <v>113</v>
      </c>
      <c r="B71" s="29" t="s">
        <v>311</v>
      </c>
      <c r="C71" s="29">
        <v>993543</v>
      </c>
      <c r="D71" s="29">
        <v>200</v>
      </c>
      <c r="E71" s="29">
        <f>D71*365/1000</f>
        <v>73</v>
      </c>
      <c r="F71" s="29">
        <f>E71*C71/1000</f>
        <v>72528.638999999996</v>
      </c>
      <c r="G71" s="29"/>
    </row>
    <row r="72" spans="1:7" x14ac:dyDescent="0.3">
      <c r="A72" s="30" t="s">
        <v>113</v>
      </c>
      <c r="B72" s="30" t="s">
        <v>312</v>
      </c>
      <c r="C72" s="30">
        <v>311766</v>
      </c>
      <c r="D72" s="30">
        <v>260.3</v>
      </c>
      <c r="E72" s="30">
        <f>D72*365/1000</f>
        <v>95.009500000000003</v>
      </c>
      <c r="F72" s="30">
        <f>E72*C72/1000</f>
        <v>29620.731777000001</v>
      </c>
      <c r="G72" s="30"/>
    </row>
    <row r="73" spans="1:7" x14ac:dyDescent="0.3">
      <c r="A73" s="29" t="s">
        <v>113</v>
      </c>
      <c r="B73" s="29" t="s">
        <v>313</v>
      </c>
      <c r="C73" s="29"/>
      <c r="D73" s="29"/>
      <c r="E73" s="29"/>
      <c r="F73" s="29"/>
      <c r="G73" s="29"/>
    </row>
    <row r="74" spans="1:7" x14ac:dyDescent="0.3">
      <c r="A74" s="30" t="s">
        <v>113</v>
      </c>
      <c r="B74" s="30" t="s">
        <v>308</v>
      </c>
      <c r="C74" s="30">
        <v>38167</v>
      </c>
      <c r="D74" s="30">
        <v>117.5</v>
      </c>
      <c r="E74" s="30">
        <f>D74*365/1000</f>
        <v>42.887500000000003</v>
      </c>
      <c r="F74" s="30">
        <f>E74*C74/1000</f>
        <v>1636.8872125</v>
      </c>
      <c r="G74" s="30"/>
    </row>
    <row r="75" spans="1:7" x14ac:dyDescent="0.3">
      <c r="A75" s="29" t="s">
        <v>113</v>
      </c>
      <c r="B75" s="29" t="s">
        <v>314</v>
      </c>
      <c r="C75" s="29">
        <v>99651</v>
      </c>
      <c r="D75" s="29">
        <v>136</v>
      </c>
      <c r="E75" s="29">
        <f>D75*365/1000</f>
        <v>49.64</v>
      </c>
      <c r="F75" s="29">
        <f>E75*C75/1000</f>
        <v>4946.6756399999995</v>
      </c>
      <c r="G75" s="29"/>
    </row>
    <row r="76" spans="1:7" x14ac:dyDescent="0.3">
      <c r="A76" s="30" t="s">
        <v>113</v>
      </c>
      <c r="B76" s="30" t="s">
        <v>310</v>
      </c>
      <c r="C76" s="30">
        <v>117280</v>
      </c>
      <c r="D76" s="30">
        <v>178.5</v>
      </c>
      <c r="E76" s="30">
        <f>D76*365/1000</f>
        <v>65.152500000000003</v>
      </c>
      <c r="F76" s="30">
        <f>E76*C76/1000</f>
        <v>7641.0852000000004</v>
      </c>
      <c r="G76" s="30"/>
    </row>
    <row r="77" spans="1:7" x14ac:dyDescent="0.3">
      <c r="A77" s="29" t="s">
        <v>113</v>
      </c>
      <c r="B77" s="29" t="s">
        <v>311</v>
      </c>
      <c r="C77" s="29">
        <v>990263</v>
      </c>
      <c r="D77" s="29">
        <v>216.5</v>
      </c>
      <c r="E77" s="29">
        <f>D77*365/1000</f>
        <v>79.022499999999994</v>
      </c>
      <c r="F77" s="29">
        <f>E77*C77/1000</f>
        <v>78253.057917499988</v>
      </c>
      <c r="G77" s="29"/>
    </row>
    <row r="78" spans="1:7" x14ac:dyDescent="0.3">
      <c r="A78" s="30" t="s">
        <v>113</v>
      </c>
      <c r="B78" s="30" t="s">
        <v>315</v>
      </c>
      <c r="C78" s="30">
        <v>428011</v>
      </c>
      <c r="D78" s="30">
        <v>268.3</v>
      </c>
      <c r="E78" s="30">
        <f>D78*365/1000</f>
        <v>97.929500000000004</v>
      </c>
      <c r="F78" s="30">
        <f>E78*C78/1000</f>
        <v>41914.903224499998</v>
      </c>
      <c r="G78" s="30"/>
    </row>
    <row r="79" spans="1:7" x14ac:dyDescent="0.3">
      <c r="A79" s="29" t="s">
        <v>113</v>
      </c>
      <c r="B79" s="29" t="s">
        <v>301</v>
      </c>
      <c r="C79" s="29">
        <v>3250077</v>
      </c>
      <c r="D79" s="29"/>
      <c r="E79" s="29"/>
      <c r="F79" s="29"/>
      <c r="G79" s="29">
        <f>SUM(F68:F78)</f>
        <v>249888.52573350002</v>
      </c>
    </row>
    <row r="80" spans="1:7" x14ac:dyDescent="0.3">
      <c r="A80" s="30" t="s">
        <v>212</v>
      </c>
      <c r="B80" s="30" t="s">
        <v>307</v>
      </c>
      <c r="C80" s="30"/>
      <c r="D80" s="30"/>
      <c r="E80" s="30"/>
      <c r="F80" s="30"/>
      <c r="G80" s="30"/>
    </row>
    <row r="81" spans="1:7" x14ac:dyDescent="0.3">
      <c r="A81" s="29" t="s">
        <v>212</v>
      </c>
      <c r="B81" s="29" t="s">
        <v>308</v>
      </c>
      <c r="C81" s="29">
        <v>40252</v>
      </c>
      <c r="D81" s="29">
        <v>55</v>
      </c>
      <c r="E81" s="29">
        <f>D81*365/1000</f>
        <v>20.074999999999999</v>
      </c>
      <c r="F81" s="29">
        <f>E81*C81/1000</f>
        <v>808.05889999999999</v>
      </c>
      <c r="G81" s="29"/>
    </row>
    <row r="82" spans="1:7" x14ac:dyDescent="0.3">
      <c r="A82" s="30" t="s">
        <v>212</v>
      </c>
      <c r="B82" s="30" t="s">
        <v>309</v>
      </c>
      <c r="C82" s="30">
        <v>105930</v>
      </c>
      <c r="D82" s="30">
        <v>99.6</v>
      </c>
      <c r="E82" s="30">
        <f>D82*365/1000</f>
        <v>36.353999999999999</v>
      </c>
      <c r="F82" s="30">
        <f>E82*C82/1000</f>
        <v>3850.9792199999997</v>
      </c>
      <c r="G82" s="30"/>
    </row>
    <row r="83" spans="1:7" x14ac:dyDescent="0.3">
      <c r="A83" s="29" t="s">
        <v>212</v>
      </c>
      <c r="B83" s="29" t="s">
        <v>310</v>
      </c>
      <c r="C83" s="29">
        <v>125214</v>
      </c>
      <c r="D83" s="29">
        <v>145.1</v>
      </c>
      <c r="E83" s="29">
        <f>D83*365/1000</f>
        <v>52.961500000000001</v>
      </c>
      <c r="F83" s="29">
        <f>E83*C83/1000</f>
        <v>6631.5212609999999</v>
      </c>
      <c r="G83" s="29"/>
    </row>
    <row r="84" spans="1:7" x14ac:dyDescent="0.3">
      <c r="A84" s="30" t="s">
        <v>212</v>
      </c>
      <c r="B84" s="30" t="s">
        <v>311</v>
      </c>
      <c r="C84" s="30">
        <v>993543</v>
      </c>
      <c r="D84" s="30">
        <v>131.5</v>
      </c>
      <c r="E84" s="30">
        <f>D84*365/1000</f>
        <v>47.997500000000002</v>
      </c>
      <c r="F84" s="30">
        <f>E84*C84/1000</f>
        <v>47687.580142500003</v>
      </c>
      <c r="G84" s="30"/>
    </row>
    <row r="85" spans="1:7" x14ac:dyDescent="0.3">
      <c r="A85" s="29" t="s">
        <v>212</v>
      </c>
      <c r="B85" s="29" t="s">
        <v>312</v>
      </c>
      <c r="C85" s="29">
        <v>311766</v>
      </c>
      <c r="D85" s="29">
        <v>117.8</v>
      </c>
      <c r="E85" s="29">
        <f>D85*365/1000</f>
        <v>42.997</v>
      </c>
      <c r="F85" s="29">
        <f>E85*C85/1000</f>
        <v>13405.002702</v>
      </c>
      <c r="G85" s="29"/>
    </row>
    <row r="86" spans="1:7" x14ac:dyDescent="0.3">
      <c r="A86" s="30" t="s">
        <v>212</v>
      </c>
      <c r="B86" s="30" t="s">
        <v>313</v>
      </c>
      <c r="C86" s="30"/>
      <c r="D86" s="30"/>
      <c r="E86" s="30"/>
      <c r="F86" s="30"/>
      <c r="G86" s="30"/>
    </row>
    <row r="87" spans="1:7" x14ac:dyDescent="0.3">
      <c r="A87" s="29" t="s">
        <v>212</v>
      </c>
      <c r="B87" s="29" t="s">
        <v>308</v>
      </c>
      <c r="C87" s="29">
        <v>38167</v>
      </c>
      <c r="D87" s="29">
        <v>55</v>
      </c>
      <c r="E87" s="29">
        <f>D87*365/1000</f>
        <v>20.074999999999999</v>
      </c>
      <c r="F87" s="29">
        <f>E87*C87/1000</f>
        <v>766.20252500000004</v>
      </c>
      <c r="G87" s="29"/>
    </row>
    <row r="88" spans="1:7" x14ac:dyDescent="0.3">
      <c r="A88" s="30" t="s">
        <v>212</v>
      </c>
      <c r="B88" s="30" t="s">
        <v>314</v>
      </c>
      <c r="C88" s="30">
        <v>99651</v>
      </c>
      <c r="D88" s="30">
        <v>99.6</v>
      </c>
      <c r="E88" s="30">
        <f>D88*365/1000</f>
        <v>36.353999999999999</v>
      </c>
      <c r="F88" s="30">
        <f>E88*C88/1000</f>
        <v>3622.712454</v>
      </c>
      <c r="G88" s="30"/>
    </row>
    <row r="89" spans="1:7" x14ac:dyDescent="0.3">
      <c r="A89" s="29" t="s">
        <v>212</v>
      </c>
      <c r="B89" s="29" t="s">
        <v>310</v>
      </c>
      <c r="C89" s="29">
        <v>117280</v>
      </c>
      <c r="D89" s="29">
        <v>107.4</v>
      </c>
      <c r="E89" s="29">
        <f>D89*365/1000</f>
        <v>39.201000000000001</v>
      </c>
      <c r="F89" s="29">
        <f>E89*C89/1000</f>
        <v>4597.4932800000006</v>
      </c>
      <c r="G89" s="29"/>
    </row>
    <row r="90" spans="1:7" x14ac:dyDescent="0.3">
      <c r="A90" s="30" t="s">
        <v>212</v>
      </c>
      <c r="B90" s="30" t="s">
        <v>311</v>
      </c>
      <c r="C90" s="30">
        <v>990263</v>
      </c>
      <c r="D90" s="30">
        <v>97.3</v>
      </c>
      <c r="E90" s="30">
        <f>D90*365/1000</f>
        <v>35.514499999999998</v>
      </c>
      <c r="F90" s="30">
        <f>E90*C90/1000</f>
        <v>35168.695313499993</v>
      </c>
      <c r="G90" s="30"/>
    </row>
    <row r="91" spans="1:7" x14ac:dyDescent="0.3">
      <c r="A91" s="29" t="s">
        <v>212</v>
      </c>
      <c r="B91" s="29" t="s">
        <v>315</v>
      </c>
      <c r="C91" s="29">
        <v>428011</v>
      </c>
      <c r="D91" s="29">
        <v>88</v>
      </c>
      <c r="E91" s="29">
        <f>D91*365/1000</f>
        <v>32.119999999999997</v>
      </c>
      <c r="F91" s="29">
        <f>E91*C91/1000</f>
        <v>13747.713319999999</v>
      </c>
      <c r="G91" s="29"/>
    </row>
    <row r="92" spans="1:7" x14ac:dyDescent="0.3">
      <c r="A92" s="30" t="s">
        <v>212</v>
      </c>
      <c r="B92" s="30" t="s">
        <v>301</v>
      </c>
      <c r="C92" s="30">
        <v>3250077</v>
      </c>
      <c r="D92" s="30"/>
      <c r="E92" s="30"/>
      <c r="F92" s="30"/>
      <c r="G92" s="30">
        <f>SUM(F81:F91)</f>
        <v>130285.95911799998</v>
      </c>
    </row>
    <row r="93" spans="1:7" x14ac:dyDescent="0.3">
      <c r="A93" s="29" t="s">
        <v>114</v>
      </c>
      <c r="B93" s="29" t="s">
        <v>307</v>
      </c>
      <c r="C93" s="29"/>
      <c r="D93" s="29"/>
      <c r="E93" s="29"/>
      <c r="F93" s="29"/>
      <c r="G93" s="29"/>
    </row>
    <row r="94" spans="1:7" x14ac:dyDescent="0.3">
      <c r="A94" s="30" t="s">
        <v>114</v>
      </c>
      <c r="B94" s="30" t="s">
        <v>308</v>
      </c>
      <c r="C94" s="30">
        <v>40252</v>
      </c>
      <c r="D94" s="30">
        <v>497.3</v>
      </c>
      <c r="E94" s="30">
        <f>D94*365/1000</f>
        <v>181.5145</v>
      </c>
      <c r="F94" s="30">
        <f>E94*C94/1000</f>
        <v>7306.3216540000003</v>
      </c>
      <c r="G94" s="30"/>
    </row>
    <row r="95" spans="1:7" x14ac:dyDescent="0.3">
      <c r="A95" s="29" t="s">
        <v>114</v>
      </c>
      <c r="B95" s="29" t="s">
        <v>309</v>
      </c>
      <c r="C95" s="29">
        <v>105930</v>
      </c>
      <c r="D95" s="29">
        <v>259.10000000000002</v>
      </c>
      <c r="E95" s="29">
        <f>D95*365/1000</f>
        <v>94.571500000000015</v>
      </c>
      <c r="F95" s="29">
        <f>E95*C95/1000</f>
        <v>10017.958995000001</v>
      </c>
      <c r="G95" s="29"/>
    </row>
    <row r="96" spans="1:7" x14ac:dyDescent="0.3">
      <c r="A96" s="30" t="s">
        <v>114</v>
      </c>
      <c r="B96" s="30" t="s">
        <v>310</v>
      </c>
      <c r="C96" s="30">
        <v>125214</v>
      </c>
      <c r="D96" s="30">
        <v>246</v>
      </c>
      <c r="E96" s="30">
        <f>D96*365/1000</f>
        <v>89.79</v>
      </c>
      <c r="F96" s="30">
        <f>E96*C96/1000</f>
        <v>11242.96506</v>
      </c>
      <c r="G96" s="30"/>
    </row>
    <row r="97" spans="1:7" x14ac:dyDescent="0.3">
      <c r="A97" s="29" t="s">
        <v>114</v>
      </c>
      <c r="B97" s="29" t="s">
        <v>311</v>
      </c>
      <c r="C97" s="29">
        <v>993543</v>
      </c>
      <c r="D97" s="29">
        <v>177.5</v>
      </c>
      <c r="E97" s="29">
        <f>D97*365/1000</f>
        <v>64.787499999999994</v>
      </c>
      <c r="F97" s="29">
        <f>E97*C97/1000</f>
        <v>64369.167112499999</v>
      </c>
      <c r="G97" s="29"/>
    </row>
    <row r="98" spans="1:7" x14ac:dyDescent="0.3">
      <c r="A98" s="30" t="s">
        <v>114</v>
      </c>
      <c r="B98" s="30" t="s">
        <v>312</v>
      </c>
      <c r="C98" s="30">
        <v>311766</v>
      </c>
      <c r="D98" s="30">
        <v>188</v>
      </c>
      <c r="E98" s="30">
        <f>D98*365/1000</f>
        <v>68.62</v>
      </c>
      <c r="F98" s="30">
        <f>E98*C98/1000</f>
        <v>21393.38292</v>
      </c>
      <c r="G98" s="30"/>
    </row>
    <row r="99" spans="1:7" x14ac:dyDescent="0.3">
      <c r="A99" s="29" t="s">
        <v>114</v>
      </c>
      <c r="B99" s="29" t="s">
        <v>313</v>
      </c>
      <c r="C99" s="29"/>
      <c r="D99" s="29"/>
      <c r="E99" s="29"/>
      <c r="F99" s="29"/>
      <c r="G99" s="29"/>
    </row>
    <row r="100" spans="1:7" x14ac:dyDescent="0.3">
      <c r="A100" s="30" t="s">
        <v>114</v>
      </c>
      <c r="B100" s="30" t="s">
        <v>308</v>
      </c>
      <c r="C100" s="30">
        <v>38167</v>
      </c>
      <c r="D100" s="30">
        <v>497.3</v>
      </c>
      <c r="E100" s="30">
        <f>D100*365/1000</f>
        <v>181.5145</v>
      </c>
      <c r="F100" s="30">
        <f>E100*C100/1000</f>
        <v>6927.8639215000003</v>
      </c>
      <c r="G100" s="30"/>
    </row>
    <row r="101" spans="1:7" x14ac:dyDescent="0.3">
      <c r="A101" s="29" t="s">
        <v>114</v>
      </c>
      <c r="B101" s="29" t="s">
        <v>314</v>
      </c>
      <c r="C101" s="29">
        <v>99651</v>
      </c>
      <c r="D101" s="29">
        <v>259.10000000000002</v>
      </c>
      <c r="E101" s="29">
        <f>D101*365/1000</f>
        <v>94.571500000000015</v>
      </c>
      <c r="F101" s="29">
        <f>E101*C101/1000</f>
        <v>9424.1445465000015</v>
      </c>
      <c r="G101" s="29"/>
    </row>
    <row r="102" spans="1:7" x14ac:dyDescent="0.3">
      <c r="A102" s="30" t="s">
        <v>114</v>
      </c>
      <c r="B102" s="30" t="s">
        <v>310</v>
      </c>
      <c r="C102" s="30">
        <v>117280</v>
      </c>
      <c r="D102" s="30">
        <v>215.7</v>
      </c>
      <c r="E102" s="30">
        <f>D102*365/1000</f>
        <v>78.730500000000006</v>
      </c>
      <c r="F102" s="30">
        <f>E102*C102/1000</f>
        <v>9233.5130400000016</v>
      </c>
      <c r="G102" s="30"/>
    </row>
    <row r="103" spans="1:7" x14ac:dyDescent="0.3">
      <c r="A103" s="29" t="s">
        <v>114</v>
      </c>
      <c r="B103" s="29" t="s">
        <v>311</v>
      </c>
      <c r="C103" s="29">
        <v>990263</v>
      </c>
      <c r="D103" s="29">
        <v>192.9</v>
      </c>
      <c r="E103" s="29">
        <f>D103*365/1000</f>
        <v>70.408500000000004</v>
      </c>
      <c r="F103" s="29">
        <f>E103*C103/1000</f>
        <v>69722.932435500014</v>
      </c>
      <c r="G103" s="29"/>
    </row>
    <row r="104" spans="1:7" x14ac:dyDescent="0.3">
      <c r="A104" s="30" t="s">
        <v>114</v>
      </c>
      <c r="B104" s="30" t="s">
        <v>315</v>
      </c>
      <c r="C104" s="30">
        <v>428011</v>
      </c>
      <c r="D104" s="30">
        <v>199.6</v>
      </c>
      <c r="E104" s="30">
        <f>D104*365/1000</f>
        <v>72.853999999999999</v>
      </c>
      <c r="F104" s="30">
        <f>E104*C104/1000</f>
        <v>31182.313394000001</v>
      </c>
      <c r="G104" s="30"/>
    </row>
    <row r="105" spans="1:7" x14ac:dyDescent="0.3">
      <c r="A105" s="29" t="s">
        <v>114</v>
      </c>
      <c r="B105" s="29" t="s">
        <v>301</v>
      </c>
      <c r="C105" s="29">
        <v>3250077</v>
      </c>
      <c r="D105" s="29"/>
      <c r="E105" s="29"/>
      <c r="F105" s="29"/>
      <c r="G105" s="29">
        <f>SUM(F94:F104)</f>
        <v>240820.56307900004</v>
      </c>
    </row>
    <row r="106" spans="1:7" x14ac:dyDescent="0.3">
      <c r="A106" s="30" t="s">
        <v>120</v>
      </c>
      <c r="B106" s="30" t="s">
        <v>307</v>
      </c>
      <c r="C106" s="30"/>
      <c r="D106" s="30"/>
      <c r="E106" s="30"/>
      <c r="F106" s="30"/>
      <c r="G106" s="30"/>
    </row>
    <row r="107" spans="1:7" x14ac:dyDescent="0.3">
      <c r="A107" s="29" t="s">
        <v>120</v>
      </c>
      <c r="B107" s="29" t="s">
        <v>308</v>
      </c>
      <c r="C107" s="29">
        <v>40252</v>
      </c>
      <c r="D107" s="29">
        <v>12.8</v>
      </c>
      <c r="E107" s="29">
        <f>D107*365/1000</f>
        <v>4.6719999999999997</v>
      </c>
      <c r="F107" s="29">
        <f>E107*C107/1000</f>
        <v>188.05734399999997</v>
      </c>
      <c r="G107" s="29"/>
    </row>
    <row r="108" spans="1:7" x14ac:dyDescent="0.3">
      <c r="A108" s="30" t="s">
        <v>120</v>
      </c>
      <c r="B108" s="30" t="s">
        <v>309</v>
      </c>
      <c r="C108" s="30">
        <v>105930</v>
      </c>
      <c r="D108" s="30">
        <v>33.200000000000003</v>
      </c>
      <c r="E108" s="30">
        <f>D108*365/1000</f>
        <v>12.118000000000002</v>
      </c>
      <c r="F108" s="30">
        <f>E108*C108/1000</f>
        <v>1283.6597400000003</v>
      </c>
      <c r="G108" s="30"/>
    </row>
    <row r="109" spans="1:7" x14ac:dyDescent="0.3">
      <c r="A109" s="29" t="s">
        <v>120</v>
      </c>
      <c r="B109" s="29" t="s">
        <v>310</v>
      </c>
      <c r="C109" s="29">
        <v>125214</v>
      </c>
      <c r="D109" s="29">
        <v>44.8</v>
      </c>
      <c r="E109" s="29">
        <f>D109*365/1000</f>
        <v>16.351999999999997</v>
      </c>
      <c r="F109" s="29">
        <f>E109*C109/1000</f>
        <v>2047.4993279999994</v>
      </c>
      <c r="G109" s="29"/>
    </row>
    <row r="110" spans="1:7" x14ac:dyDescent="0.3">
      <c r="A110" s="30" t="s">
        <v>120</v>
      </c>
      <c r="B110" s="30" t="s">
        <v>311</v>
      </c>
      <c r="C110" s="30">
        <v>993543</v>
      </c>
      <c r="D110" s="30">
        <v>45.9</v>
      </c>
      <c r="E110" s="30">
        <f>D110*365/1000</f>
        <v>16.753499999999999</v>
      </c>
      <c r="F110" s="30">
        <f>E110*C110/1000</f>
        <v>16645.322650499998</v>
      </c>
      <c r="G110" s="30"/>
    </row>
    <row r="111" spans="1:7" x14ac:dyDescent="0.3">
      <c r="A111" s="29" t="s">
        <v>120</v>
      </c>
      <c r="B111" s="29" t="s">
        <v>312</v>
      </c>
      <c r="C111" s="29">
        <v>311766</v>
      </c>
      <c r="D111" s="29">
        <v>43.8</v>
      </c>
      <c r="E111" s="29">
        <f>D111*365/1000</f>
        <v>15.986999999999998</v>
      </c>
      <c r="F111" s="29">
        <f>E111*C111/1000</f>
        <v>4984.2030419999992</v>
      </c>
      <c r="G111" s="29"/>
    </row>
    <row r="112" spans="1:7" x14ac:dyDescent="0.3">
      <c r="A112" s="30" t="s">
        <v>120</v>
      </c>
      <c r="B112" s="30" t="s">
        <v>313</v>
      </c>
      <c r="C112" s="30"/>
      <c r="D112" s="30"/>
      <c r="E112" s="30"/>
      <c r="F112" s="30"/>
      <c r="G112" s="30"/>
    </row>
    <row r="113" spans="1:7" x14ac:dyDescent="0.3">
      <c r="A113" s="29" t="s">
        <v>120</v>
      </c>
      <c r="B113" s="29" t="s">
        <v>308</v>
      </c>
      <c r="C113" s="29">
        <v>38167</v>
      </c>
      <c r="D113" s="29">
        <v>12.8</v>
      </c>
      <c r="E113" s="29">
        <f>D113*365/1000</f>
        <v>4.6719999999999997</v>
      </c>
      <c r="F113" s="29">
        <f>E113*C113/1000</f>
        <v>178.31622399999998</v>
      </c>
      <c r="G113" s="29"/>
    </row>
    <row r="114" spans="1:7" x14ac:dyDescent="0.3">
      <c r="A114" s="30" t="s">
        <v>120</v>
      </c>
      <c r="B114" s="30" t="s">
        <v>314</v>
      </c>
      <c r="C114" s="30">
        <v>99651</v>
      </c>
      <c r="D114" s="30">
        <v>33.200000000000003</v>
      </c>
      <c r="E114" s="30">
        <f>D114*365/1000</f>
        <v>12.118000000000002</v>
      </c>
      <c r="F114" s="30">
        <f>E114*C114/1000</f>
        <v>1207.5708180000001</v>
      </c>
      <c r="G114" s="30"/>
    </row>
    <row r="115" spans="1:7" x14ac:dyDescent="0.3">
      <c r="A115" s="29" t="s">
        <v>120</v>
      </c>
      <c r="B115" s="29" t="s">
        <v>310</v>
      </c>
      <c r="C115" s="29">
        <v>117280</v>
      </c>
      <c r="D115" s="29">
        <v>38.799999999999997</v>
      </c>
      <c r="E115" s="29">
        <f>D115*365/1000</f>
        <v>14.161999999999999</v>
      </c>
      <c r="F115" s="29">
        <f>E115*C115/1000</f>
        <v>1660.9193599999999</v>
      </c>
      <c r="G115" s="29"/>
    </row>
    <row r="116" spans="1:7" x14ac:dyDescent="0.3">
      <c r="A116" s="30" t="s">
        <v>120</v>
      </c>
      <c r="B116" s="30" t="s">
        <v>311</v>
      </c>
      <c r="C116" s="30">
        <v>990263</v>
      </c>
      <c r="D116" s="30">
        <v>38.799999999999997</v>
      </c>
      <c r="E116" s="30">
        <f>D116*365/1000</f>
        <v>14.161999999999999</v>
      </c>
      <c r="F116" s="30">
        <f>E116*C116/1000</f>
        <v>14024.104605999999</v>
      </c>
      <c r="G116" s="30"/>
    </row>
    <row r="117" spans="1:7" x14ac:dyDescent="0.3">
      <c r="A117" s="29" t="s">
        <v>120</v>
      </c>
      <c r="B117" s="29" t="s">
        <v>315</v>
      </c>
      <c r="C117" s="29">
        <v>428011</v>
      </c>
      <c r="D117" s="29">
        <v>34.299999999999997</v>
      </c>
      <c r="E117" s="29">
        <f>D117*365/1000</f>
        <v>12.519499999999999</v>
      </c>
      <c r="F117" s="29">
        <f>E117*C117/1000</f>
        <v>5358.4837145000001</v>
      </c>
      <c r="G117" s="29"/>
    </row>
    <row r="118" spans="1:7" x14ac:dyDescent="0.3">
      <c r="A118" s="30" t="s">
        <v>120</v>
      </c>
      <c r="B118" s="30" t="s">
        <v>301</v>
      </c>
      <c r="C118" s="30">
        <v>3250077</v>
      </c>
      <c r="D118" s="30"/>
      <c r="E118" s="30"/>
      <c r="F118" s="30"/>
      <c r="G118" s="30">
        <f>SUM(F107:F117)</f>
        <v>47578.136826999995</v>
      </c>
    </row>
    <row r="119" spans="1:7" x14ac:dyDescent="0.3">
      <c r="A119" s="29" t="s">
        <v>21</v>
      </c>
      <c r="B119" s="29" t="s">
        <v>307</v>
      </c>
      <c r="C119" s="29"/>
      <c r="D119" s="29"/>
      <c r="E119" s="29"/>
      <c r="F119" s="29"/>
      <c r="G119" s="29"/>
    </row>
    <row r="120" spans="1:7" x14ac:dyDescent="0.3">
      <c r="A120" s="30" t="s">
        <v>21</v>
      </c>
      <c r="B120" s="30" t="s">
        <v>308</v>
      </c>
      <c r="C120" s="30">
        <v>40252</v>
      </c>
      <c r="D120" s="30">
        <v>5.2</v>
      </c>
      <c r="E120" s="30">
        <f>D120*365/1000</f>
        <v>1.8979999999999999</v>
      </c>
      <c r="F120" s="30">
        <f>E120*C120/1000</f>
        <v>76.398296000000002</v>
      </c>
      <c r="G120" s="30"/>
    </row>
    <row r="121" spans="1:7" x14ac:dyDescent="0.3">
      <c r="A121" s="29" t="s">
        <v>21</v>
      </c>
      <c r="B121" s="29" t="s">
        <v>309</v>
      </c>
      <c r="C121" s="29">
        <v>105930</v>
      </c>
      <c r="D121" s="29">
        <v>10.1</v>
      </c>
      <c r="E121" s="29">
        <f>D121*365/1000</f>
        <v>3.6865000000000001</v>
      </c>
      <c r="F121" s="29">
        <f>E121*C121/1000</f>
        <v>390.51094499999999</v>
      </c>
      <c r="G121" s="29"/>
    </row>
    <row r="122" spans="1:7" x14ac:dyDescent="0.3">
      <c r="A122" s="30" t="s">
        <v>21</v>
      </c>
      <c r="B122" s="30" t="s">
        <v>310</v>
      </c>
      <c r="C122" s="30">
        <v>125214</v>
      </c>
      <c r="D122" s="30">
        <v>13.8</v>
      </c>
      <c r="E122" s="30">
        <f>D122*365/1000</f>
        <v>5.0369999999999999</v>
      </c>
      <c r="F122" s="30">
        <f>E122*C122/1000</f>
        <v>630.70291799999995</v>
      </c>
      <c r="G122" s="30"/>
    </row>
    <row r="123" spans="1:7" x14ac:dyDescent="0.3">
      <c r="A123" s="29" t="s">
        <v>21</v>
      </c>
      <c r="B123" s="29" t="s">
        <v>311</v>
      </c>
      <c r="C123" s="29">
        <v>993543</v>
      </c>
      <c r="D123" s="29">
        <v>11.7</v>
      </c>
      <c r="E123" s="29">
        <f>D123*365/1000</f>
        <v>4.2705000000000002</v>
      </c>
      <c r="F123" s="29">
        <f>E123*C123/1000</f>
        <v>4242.9253815000002</v>
      </c>
      <c r="G123" s="29"/>
    </row>
    <row r="124" spans="1:7" x14ac:dyDescent="0.3">
      <c r="A124" s="30" t="s">
        <v>21</v>
      </c>
      <c r="B124" s="30" t="s">
        <v>312</v>
      </c>
      <c r="C124" s="30">
        <v>311766</v>
      </c>
      <c r="D124" s="30">
        <v>14.1</v>
      </c>
      <c r="E124" s="30">
        <f>D124*365/1000</f>
        <v>5.1464999999999996</v>
      </c>
      <c r="F124" s="30">
        <f>E124*C124/1000</f>
        <v>1604.5037189999998</v>
      </c>
      <c r="G124" s="30"/>
    </row>
    <row r="125" spans="1:7" x14ac:dyDescent="0.3">
      <c r="A125" s="29" t="s">
        <v>21</v>
      </c>
      <c r="B125" s="29" t="s">
        <v>313</v>
      </c>
      <c r="C125" s="29"/>
      <c r="D125" s="29"/>
      <c r="E125" s="29"/>
      <c r="F125" s="29"/>
      <c r="G125" s="29"/>
    </row>
    <row r="126" spans="1:7" x14ac:dyDescent="0.3">
      <c r="A126" s="30" t="s">
        <v>21</v>
      </c>
      <c r="B126" s="30" t="s">
        <v>308</v>
      </c>
      <c r="C126" s="30">
        <v>38167</v>
      </c>
      <c r="D126" s="30">
        <v>5.2</v>
      </c>
      <c r="E126" s="30">
        <f>D126*365/1000</f>
        <v>1.8979999999999999</v>
      </c>
      <c r="F126" s="30">
        <f>E126*C126/1000</f>
        <v>72.440966000000003</v>
      </c>
      <c r="G126" s="30"/>
    </row>
    <row r="127" spans="1:7" x14ac:dyDescent="0.3">
      <c r="A127" s="29" t="s">
        <v>21</v>
      </c>
      <c r="B127" s="29" t="s">
        <v>314</v>
      </c>
      <c r="C127" s="29">
        <v>99651</v>
      </c>
      <c r="D127" s="29">
        <v>10.1</v>
      </c>
      <c r="E127" s="29">
        <f>D127*365/1000</f>
        <v>3.6865000000000001</v>
      </c>
      <c r="F127" s="29">
        <f>E127*C127/1000</f>
        <v>367.36341149999998</v>
      </c>
      <c r="G127" s="29"/>
    </row>
    <row r="128" spans="1:7" x14ac:dyDescent="0.3">
      <c r="A128" s="30" t="s">
        <v>21</v>
      </c>
      <c r="B128" s="30" t="s">
        <v>310</v>
      </c>
      <c r="C128" s="30">
        <v>117280</v>
      </c>
      <c r="D128" s="30">
        <v>9.5</v>
      </c>
      <c r="E128" s="30">
        <f>D128*365/1000</f>
        <v>3.4674999999999998</v>
      </c>
      <c r="F128" s="30">
        <f>E128*C128/1000</f>
        <v>406.66839999999996</v>
      </c>
      <c r="G128" s="30"/>
    </row>
    <row r="129" spans="1:7" x14ac:dyDescent="0.3">
      <c r="A129" s="29" t="s">
        <v>21</v>
      </c>
      <c r="B129" s="29" t="s">
        <v>311</v>
      </c>
      <c r="C129" s="29">
        <v>990263</v>
      </c>
      <c r="D129" s="29">
        <v>11.2</v>
      </c>
      <c r="E129" s="29">
        <f>D129*365/1000</f>
        <v>4.0879999999999992</v>
      </c>
      <c r="F129" s="29">
        <f>E129*C129/1000</f>
        <v>4048.1951439999993</v>
      </c>
      <c r="G129" s="29"/>
    </row>
    <row r="130" spans="1:7" x14ac:dyDescent="0.3">
      <c r="A130" s="30" t="s">
        <v>21</v>
      </c>
      <c r="B130" s="30" t="s">
        <v>315</v>
      </c>
      <c r="C130" s="30">
        <v>428011</v>
      </c>
      <c r="D130" s="30">
        <v>9.9</v>
      </c>
      <c r="E130" s="30">
        <f>D130*365/1000</f>
        <v>3.6135000000000002</v>
      </c>
      <c r="F130" s="30">
        <f>E130*C130/1000</f>
        <v>1546.6177485000001</v>
      </c>
      <c r="G130" s="30"/>
    </row>
    <row r="131" spans="1:7" x14ac:dyDescent="0.3">
      <c r="A131" s="29" t="s">
        <v>21</v>
      </c>
      <c r="B131" s="29" t="s">
        <v>301</v>
      </c>
      <c r="C131" s="29">
        <v>3250077</v>
      </c>
      <c r="D131" s="29"/>
      <c r="E131" s="29"/>
      <c r="F131" s="29"/>
      <c r="G131" s="29">
        <f>SUM(F120:F130)</f>
        <v>13386.326929499999</v>
      </c>
    </row>
    <row r="132" spans="1:7" x14ac:dyDescent="0.3">
      <c r="A132" s="29" t="s">
        <v>121</v>
      </c>
      <c r="B132" s="29" t="s">
        <v>307</v>
      </c>
      <c r="C132" s="29"/>
      <c r="D132" s="29"/>
      <c r="E132" s="29"/>
      <c r="F132" s="29"/>
      <c r="G132" s="29"/>
    </row>
    <row r="133" spans="1:7" x14ac:dyDescent="0.3">
      <c r="A133" s="30" t="s">
        <v>121</v>
      </c>
      <c r="B133" s="30" t="s">
        <v>308</v>
      </c>
      <c r="C133" s="30">
        <v>40252</v>
      </c>
      <c r="D133" s="30">
        <v>10</v>
      </c>
      <c r="E133" s="30">
        <f>D133*365/1000</f>
        <v>3.65</v>
      </c>
      <c r="F133" s="30">
        <f>E133*C133/1000</f>
        <v>146.91979999999998</v>
      </c>
      <c r="G133" s="30"/>
    </row>
    <row r="134" spans="1:7" x14ac:dyDescent="0.3">
      <c r="A134" s="29" t="s">
        <v>121</v>
      </c>
      <c r="B134" s="29" t="s">
        <v>309</v>
      </c>
      <c r="C134" s="29">
        <v>105930</v>
      </c>
      <c r="D134" s="29">
        <v>35.799999999999997</v>
      </c>
      <c r="E134" s="29">
        <f>D134*365/1000</f>
        <v>13.066999999999998</v>
      </c>
      <c r="F134" s="29">
        <f>E134*C134/1000</f>
        <v>1384.1873099999998</v>
      </c>
      <c r="G134" s="29"/>
    </row>
    <row r="135" spans="1:7" x14ac:dyDescent="0.3">
      <c r="A135" s="30" t="s">
        <v>121</v>
      </c>
      <c r="B135" s="30" t="s">
        <v>310</v>
      </c>
      <c r="C135" s="30">
        <v>125214</v>
      </c>
      <c r="D135" s="30">
        <v>51.3</v>
      </c>
      <c r="E135" s="30">
        <f>D135*365/1000</f>
        <v>18.724499999999999</v>
      </c>
      <c r="F135" s="30">
        <f>E135*C135/1000</f>
        <v>2344.5695430000001</v>
      </c>
      <c r="G135" s="30"/>
    </row>
    <row r="136" spans="1:7" x14ac:dyDescent="0.3">
      <c r="A136" s="29" t="s">
        <v>121</v>
      </c>
      <c r="B136" s="29" t="s">
        <v>311</v>
      </c>
      <c r="C136" s="29">
        <v>993543</v>
      </c>
      <c r="D136" s="29">
        <v>36.299999999999997</v>
      </c>
      <c r="E136" s="29">
        <f>D136*365/1000</f>
        <v>13.249499999999998</v>
      </c>
      <c r="F136" s="29">
        <f>E136*C136/1000</f>
        <v>13163.947978499997</v>
      </c>
      <c r="G136" s="29"/>
    </row>
    <row r="137" spans="1:7" x14ac:dyDescent="0.3">
      <c r="A137" s="30" t="s">
        <v>121</v>
      </c>
      <c r="B137" s="30" t="s">
        <v>312</v>
      </c>
      <c r="C137" s="30">
        <v>311766</v>
      </c>
      <c r="D137" s="30">
        <v>28.9</v>
      </c>
      <c r="E137" s="30">
        <f>D137*365/1000</f>
        <v>10.548500000000001</v>
      </c>
      <c r="F137" s="30">
        <f>E137*C137/1000</f>
        <v>3288.6636509999998</v>
      </c>
      <c r="G137" s="30"/>
    </row>
    <row r="138" spans="1:7" x14ac:dyDescent="0.3">
      <c r="A138" s="29" t="s">
        <v>121</v>
      </c>
      <c r="B138" s="29" t="s">
        <v>313</v>
      </c>
      <c r="C138" s="29"/>
      <c r="D138" s="29"/>
      <c r="E138" s="29"/>
      <c r="F138" s="29"/>
      <c r="G138" s="29"/>
    </row>
    <row r="139" spans="1:7" x14ac:dyDescent="0.3">
      <c r="A139" s="30" t="s">
        <v>121</v>
      </c>
      <c r="B139" s="30" t="s">
        <v>308</v>
      </c>
      <c r="C139" s="30">
        <v>38167</v>
      </c>
      <c r="D139" s="30">
        <v>10</v>
      </c>
      <c r="E139" s="30">
        <f>D139*365/1000</f>
        <v>3.65</v>
      </c>
      <c r="F139" s="30">
        <f>E139*C139/1000</f>
        <v>139.30955</v>
      </c>
      <c r="G139" s="30"/>
    </row>
    <row r="140" spans="1:7" x14ac:dyDescent="0.3">
      <c r="A140" s="29" t="s">
        <v>121</v>
      </c>
      <c r="B140" s="29" t="s">
        <v>314</v>
      </c>
      <c r="C140" s="29">
        <v>99651</v>
      </c>
      <c r="D140" s="29">
        <v>35.799999999999997</v>
      </c>
      <c r="E140" s="29">
        <f>D140*365/1000</f>
        <v>13.066999999999998</v>
      </c>
      <c r="F140" s="29">
        <f>E140*C140/1000</f>
        <v>1302.1396169999998</v>
      </c>
      <c r="G140" s="29"/>
    </row>
    <row r="141" spans="1:7" x14ac:dyDescent="0.3">
      <c r="A141" s="30" t="s">
        <v>121</v>
      </c>
      <c r="B141" s="30" t="s">
        <v>310</v>
      </c>
      <c r="C141" s="30">
        <v>117280</v>
      </c>
      <c r="D141" s="30">
        <v>36.4</v>
      </c>
      <c r="E141" s="30">
        <f>D141*365/1000</f>
        <v>13.286</v>
      </c>
      <c r="F141" s="30">
        <f>E141*C141/1000</f>
        <v>1558.1820799999998</v>
      </c>
      <c r="G141" s="30"/>
    </row>
    <row r="142" spans="1:7" x14ac:dyDescent="0.3">
      <c r="A142" s="29" t="s">
        <v>121</v>
      </c>
      <c r="B142" s="29" t="s">
        <v>311</v>
      </c>
      <c r="C142" s="29">
        <v>990263</v>
      </c>
      <c r="D142" s="29">
        <v>31.2</v>
      </c>
      <c r="E142" s="29">
        <f>D142*365/1000</f>
        <v>11.388</v>
      </c>
      <c r="F142" s="29">
        <f>E142*C142/1000</f>
        <v>11277.115044</v>
      </c>
      <c r="G142" s="29"/>
    </row>
    <row r="143" spans="1:7" x14ac:dyDescent="0.3">
      <c r="A143" s="30" t="s">
        <v>121</v>
      </c>
      <c r="B143" s="30" t="s">
        <v>315</v>
      </c>
      <c r="C143" s="30">
        <v>428011</v>
      </c>
      <c r="D143" s="30">
        <v>26.8</v>
      </c>
      <c r="E143" s="30">
        <f>D143*365/1000</f>
        <v>9.782</v>
      </c>
      <c r="F143" s="30">
        <f>E143*C143/1000</f>
        <v>4186.803602</v>
      </c>
      <c r="G143" s="30"/>
    </row>
    <row r="144" spans="1:7" x14ac:dyDescent="0.3">
      <c r="A144" s="29" t="s">
        <v>121</v>
      </c>
      <c r="B144" s="29" t="s">
        <v>301</v>
      </c>
      <c r="C144" s="29">
        <v>3250077</v>
      </c>
      <c r="D144" s="29"/>
      <c r="E144" s="29"/>
      <c r="F144" s="29"/>
      <c r="G144" s="29">
        <f>SUM(F133:F143)</f>
        <v>38791.838175499994</v>
      </c>
    </row>
    <row r="145" spans="1:7" x14ac:dyDescent="0.3">
      <c r="A145" s="30" t="s">
        <v>23</v>
      </c>
      <c r="B145" s="30" t="s">
        <v>307</v>
      </c>
      <c r="C145" s="30"/>
      <c r="D145" s="30"/>
      <c r="E145" s="30"/>
      <c r="F145" s="30"/>
      <c r="G145" s="30"/>
    </row>
    <row r="146" spans="1:7" x14ac:dyDescent="0.3">
      <c r="A146" s="29" t="s">
        <v>23</v>
      </c>
      <c r="B146" s="29" t="s">
        <v>308</v>
      </c>
      <c r="C146" s="29">
        <v>40252</v>
      </c>
      <c r="D146" s="29">
        <v>60.5</v>
      </c>
      <c r="E146" s="29">
        <f>D146*365/1000</f>
        <v>22.0825</v>
      </c>
      <c r="F146" s="29">
        <f>E146*C146/1000</f>
        <v>888.86479000000008</v>
      </c>
      <c r="G146" s="29"/>
    </row>
    <row r="147" spans="1:7" x14ac:dyDescent="0.3">
      <c r="A147" s="30" t="s">
        <v>23</v>
      </c>
      <c r="B147" s="30" t="s">
        <v>309</v>
      </c>
      <c r="C147" s="30">
        <v>105930</v>
      </c>
      <c r="D147" s="30">
        <v>134.30000000000001</v>
      </c>
      <c r="E147" s="30">
        <f>D147*365/1000</f>
        <v>49.019500000000008</v>
      </c>
      <c r="F147" s="30">
        <f>E147*C147/1000</f>
        <v>5192.6356350000005</v>
      </c>
      <c r="G147" s="30"/>
    </row>
    <row r="148" spans="1:7" x14ac:dyDescent="0.3">
      <c r="A148" s="29" t="s">
        <v>23</v>
      </c>
      <c r="B148" s="29" t="s">
        <v>310</v>
      </c>
      <c r="C148" s="29">
        <v>125214</v>
      </c>
      <c r="D148" s="29">
        <v>186.3</v>
      </c>
      <c r="E148" s="29">
        <f>D148*365/1000</f>
        <v>67.999499999999998</v>
      </c>
      <c r="F148" s="29">
        <f>E148*C148/1000</f>
        <v>8514.4893929999998</v>
      </c>
      <c r="G148" s="29"/>
    </row>
    <row r="149" spans="1:7" x14ac:dyDescent="0.3">
      <c r="A149" s="30" t="s">
        <v>23</v>
      </c>
      <c r="B149" s="30" t="s">
        <v>311</v>
      </c>
      <c r="C149" s="30">
        <v>993543</v>
      </c>
      <c r="D149" s="30">
        <v>232.6</v>
      </c>
      <c r="E149" s="30">
        <f>D149*365/1000</f>
        <v>84.899000000000001</v>
      </c>
      <c r="F149" s="30">
        <f>E149*C149/1000</f>
        <v>84350.807157000003</v>
      </c>
      <c r="G149" s="30"/>
    </row>
    <row r="150" spans="1:7" x14ac:dyDescent="0.3">
      <c r="A150" s="29" t="s">
        <v>23</v>
      </c>
      <c r="B150" s="29" t="s">
        <v>312</v>
      </c>
      <c r="C150" s="29">
        <v>311766</v>
      </c>
      <c r="D150" s="29">
        <v>243.5</v>
      </c>
      <c r="E150" s="29">
        <f>D150*365/1000</f>
        <v>88.877499999999998</v>
      </c>
      <c r="F150" s="29">
        <f>E150*C150/1000</f>
        <v>27708.982665</v>
      </c>
      <c r="G150" s="29"/>
    </row>
    <row r="151" spans="1:7" x14ac:dyDescent="0.3">
      <c r="A151" s="30" t="s">
        <v>23</v>
      </c>
      <c r="B151" s="30" t="s">
        <v>313</v>
      </c>
      <c r="C151" s="30"/>
      <c r="D151" s="30"/>
      <c r="E151" s="30"/>
      <c r="F151" s="30"/>
      <c r="G151" s="30"/>
    </row>
    <row r="152" spans="1:7" x14ac:dyDescent="0.3">
      <c r="A152" s="29" t="s">
        <v>23</v>
      </c>
      <c r="B152" s="29" t="s">
        <v>308</v>
      </c>
      <c r="C152" s="29">
        <v>38167</v>
      </c>
      <c r="D152" s="29">
        <v>60.5</v>
      </c>
      <c r="E152" s="29">
        <f>D152*365/1000</f>
        <v>22.0825</v>
      </c>
      <c r="F152" s="29">
        <f>E152*C152/1000</f>
        <v>842.82277749999992</v>
      </c>
      <c r="G152" s="29"/>
    </row>
    <row r="153" spans="1:7" x14ac:dyDescent="0.3">
      <c r="A153" s="30" t="s">
        <v>23</v>
      </c>
      <c r="B153" s="30" t="s">
        <v>314</v>
      </c>
      <c r="C153" s="30">
        <v>99651</v>
      </c>
      <c r="D153" s="30">
        <v>134.30000000000001</v>
      </c>
      <c r="E153" s="30">
        <f>D153*365/1000</f>
        <v>49.019500000000008</v>
      </c>
      <c r="F153" s="30">
        <f>E153*C153/1000</f>
        <v>4884.8421945000009</v>
      </c>
      <c r="G153" s="30"/>
    </row>
    <row r="154" spans="1:7" x14ac:dyDescent="0.3">
      <c r="A154" s="29" t="s">
        <v>23</v>
      </c>
      <c r="B154" s="29" t="s">
        <v>310</v>
      </c>
      <c r="C154" s="29">
        <v>117280</v>
      </c>
      <c r="D154" s="29">
        <v>166.4</v>
      </c>
      <c r="E154" s="29">
        <f>D154*365/1000</f>
        <v>60.735999999999997</v>
      </c>
      <c r="F154" s="29">
        <f>E154*C154/1000</f>
        <v>7123.1180800000002</v>
      </c>
      <c r="G154" s="29"/>
    </row>
    <row r="155" spans="1:7" x14ac:dyDescent="0.3">
      <c r="A155" s="30" t="s">
        <v>23</v>
      </c>
      <c r="B155" s="30" t="s">
        <v>311</v>
      </c>
      <c r="C155" s="30">
        <v>990263</v>
      </c>
      <c r="D155" s="30">
        <v>213.1</v>
      </c>
      <c r="E155" s="30">
        <f>D155*365/1000</f>
        <v>77.781499999999994</v>
      </c>
      <c r="F155" s="30">
        <f>E155*C155/1000</f>
        <v>77024.141534499984</v>
      </c>
      <c r="G155" s="30"/>
    </row>
    <row r="156" spans="1:7" x14ac:dyDescent="0.3">
      <c r="A156" s="29" t="s">
        <v>23</v>
      </c>
      <c r="B156" s="29" t="s">
        <v>315</v>
      </c>
      <c r="C156" s="29">
        <v>428011</v>
      </c>
      <c r="D156" s="29">
        <v>210.6</v>
      </c>
      <c r="E156" s="29">
        <f>D156*365/1000</f>
        <v>76.869</v>
      </c>
      <c r="F156" s="29">
        <f>E156*C156/1000</f>
        <v>32900.777559000002</v>
      </c>
      <c r="G156" s="29"/>
    </row>
    <row r="157" spans="1:7" x14ac:dyDescent="0.3">
      <c r="A157" s="30" t="s">
        <v>23</v>
      </c>
      <c r="B157" s="30" t="s">
        <v>301</v>
      </c>
      <c r="C157" s="30">
        <v>3250077</v>
      </c>
      <c r="D157" s="30"/>
      <c r="E157" s="30"/>
      <c r="F157" s="30"/>
      <c r="G157" s="30">
        <f>SUM(F146:F156)</f>
        <v>249431.48178550001</v>
      </c>
    </row>
    <row r="158" spans="1:7" x14ac:dyDescent="0.3">
      <c r="A158" s="29" t="s">
        <v>117</v>
      </c>
      <c r="B158" s="29" t="s">
        <v>307</v>
      </c>
      <c r="C158" s="29"/>
      <c r="D158" s="29"/>
      <c r="E158" s="29"/>
      <c r="F158" s="29"/>
      <c r="G158" s="29"/>
    </row>
    <row r="159" spans="1:7" x14ac:dyDescent="0.3">
      <c r="A159" s="30" t="s">
        <v>117</v>
      </c>
      <c r="B159" s="30" t="s">
        <v>308</v>
      </c>
      <c r="C159" s="30">
        <v>40252</v>
      </c>
      <c r="D159" s="30">
        <v>17.3</v>
      </c>
      <c r="E159" s="30">
        <f>D159*365/1000</f>
        <v>6.3144999999999998</v>
      </c>
      <c r="F159" s="30">
        <f>E159*C159/1000</f>
        <v>254.17125399999998</v>
      </c>
      <c r="G159" s="30"/>
    </row>
    <row r="160" spans="1:7" x14ac:dyDescent="0.3">
      <c r="A160" s="29" t="s">
        <v>117</v>
      </c>
      <c r="B160" s="29" t="s">
        <v>309</v>
      </c>
      <c r="C160" s="29">
        <v>105930</v>
      </c>
      <c r="D160" s="29">
        <v>47.2</v>
      </c>
      <c r="E160" s="29">
        <f t="shared" ref="E160:E169" si="0">D160*365/1000</f>
        <v>17.228000000000002</v>
      </c>
      <c r="F160" s="29">
        <f t="shared" ref="F160:F169" si="1">E160*C160/1000</f>
        <v>1824.9620400000003</v>
      </c>
      <c r="G160" s="29"/>
    </row>
    <row r="161" spans="1:7" x14ac:dyDescent="0.3">
      <c r="A161" s="30" t="s">
        <v>117</v>
      </c>
      <c r="B161" s="30" t="s">
        <v>310</v>
      </c>
      <c r="C161" s="30">
        <v>125214</v>
      </c>
      <c r="D161" s="30">
        <v>68.7</v>
      </c>
      <c r="E161" s="30">
        <f t="shared" si="0"/>
        <v>25.075500000000002</v>
      </c>
      <c r="F161" s="30">
        <f>E161*C161/1000</f>
        <v>3139.8036569999999</v>
      </c>
      <c r="G161" s="30"/>
    </row>
    <row r="162" spans="1:7" x14ac:dyDescent="0.3">
      <c r="A162" s="29" t="s">
        <v>117</v>
      </c>
      <c r="B162" s="29" t="s">
        <v>311</v>
      </c>
      <c r="C162" s="29">
        <v>993543</v>
      </c>
      <c r="D162" s="29">
        <v>54.3</v>
      </c>
      <c r="E162" s="29">
        <f t="shared" si="0"/>
        <v>19.819500000000001</v>
      </c>
      <c r="F162" s="29">
        <f t="shared" si="1"/>
        <v>19691.525488500003</v>
      </c>
      <c r="G162" s="29"/>
    </row>
    <row r="163" spans="1:7" x14ac:dyDescent="0.3">
      <c r="A163" s="30" t="s">
        <v>117</v>
      </c>
      <c r="B163" s="30" t="s">
        <v>312</v>
      </c>
      <c r="C163" s="30">
        <v>311766</v>
      </c>
      <c r="D163" s="30">
        <v>61.3</v>
      </c>
      <c r="E163" s="30">
        <f t="shared" si="0"/>
        <v>22.374500000000001</v>
      </c>
      <c r="F163" s="30">
        <f t="shared" si="1"/>
        <v>6975.6083670000007</v>
      </c>
      <c r="G163" s="30"/>
    </row>
    <row r="164" spans="1:7" x14ac:dyDescent="0.3">
      <c r="A164" s="29" t="s">
        <v>117</v>
      </c>
      <c r="B164" s="29" t="s">
        <v>313</v>
      </c>
      <c r="C164" s="29"/>
      <c r="D164" s="29"/>
      <c r="E164" s="29"/>
      <c r="F164" s="29"/>
      <c r="G164" s="29"/>
    </row>
    <row r="165" spans="1:7" x14ac:dyDescent="0.3">
      <c r="A165" s="30" t="s">
        <v>117</v>
      </c>
      <c r="B165" s="30" t="s">
        <v>308</v>
      </c>
      <c r="C165" s="30">
        <v>38167</v>
      </c>
      <c r="D165" s="30">
        <v>17.3</v>
      </c>
      <c r="E165" s="30">
        <f t="shared" si="0"/>
        <v>6.3144999999999998</v>
      </c>
      <c r="F165" s="30">
        <f t="shared" si="1"/>
        <v>241.00552150000001</v>
      </c>
      <c r="G165" s="30"/>
    </row>
    <row r="166" spans="1:7" x14ac:dyDescent="0.3">
      <c r="A166" s="29" t="s">
        <v>117</v>
      </c>
      <c r="B166" s="29" t="s">
        <v>314</v>
      </c>
      <c r="C166" s="29">
        <v>99651</v>
      </c>
      <c r="D166" s="29">
        <v>47.2</v>
      </c>
      <c r="E166" s="29">
        <f t="shared" si="0"/>
        <v>17.228000000000002</v>
      </c>
      <c r="F166" s="29">
        <f>E166*C166/1000</f>
        <v>1716.7874280000001</v>
      </c>
      <c r="G166" s="29"/>
    </row>
    <row r="167" spans="1:7" x14ac:dyDescent="0.3">
      <c r="A167" s="30" t="s">
        <v>117</v>
      </c>
      <c r="B167" s="30" t="s">
        <v>310</v>
      </c>
      <c r="C167" s="30">
        <v>117280</v>
      </c>
      <c r="D167" s="30">
        <v>53.7</v>
      </c>
      <c r="E167" s="30">
        <f t="shared" si="0"/>
        <v>19.6005</v>
      </c>
      <c r="F167" s="30">
        <f t="shared" si="1"/>
        <v>2298.7466400000003</v>
      </c>
      <c r="G167" s="30"/>
    </row>
    <row r="168" spans="1:7" x14ac:dyDescent="0.3">
      <c r="A168" s="29" t="s">
        <v>117</v>
      </c>
      <c r="B168" s="29" t="s">
        <v>311</v>
      </c>
      <c r="C168" s="29">
        <v>990263</v>
      </c>
      <c r="D168" s="29">
        <v>46.6</v>
      </c>
      <c r="E168" s="29">
        <f t="shared" si="0"/>
        <v>17.009</v>
      </c>
      <c r="F168" s="29">
        <f t="shared" si="1"/>
        <v>16843.383366999999</v>
      </c>
      <c r="G168" s="29"/>
    </row>
    <row r="169" spans="1:7" x14ac:dyDescent="0.3">
      <c r="A169" s="30" t="s">
        <v>117</v>
      </c>
      <c r="B169" s="30" t="s">
        <v>315</v>
      </c>
      <c r="C169" s="30">
        <v>428011</v>
      </c>
      <c r="D169" s="30">
        <v>50.8</v>
      </c>
      <c r="E169" s="30">
        <f t="shared" si="0"/>
        <v>18.542000000000002</v>
      </c>
      <c r="F169" s="30">
        <f t="shared" si="1"/>
        <v>7936.1799620000002</v>
      </c>
      <c r="G169" s="30"/>
    </row>
    <row r="170" spans="1:7" x14ac:dyDescent="0.3">
      <c r="A170" s="29" t="s">
        <v>117</v>
      </c>
      <c r="B170" s="29" t="s">
        <v>301</v>
      </c>
      <c r="C170" s="29">
        <v>3250077</v>
      </c>
      <c r="D170" s="29"/>
      <c r="E170" s="29"/>
      <c r="F170" s="29"/>
      <c r="G170" s="29">
        <f>SUM(F159:F169)</f>
        <v>60922.173725000008</v>
      </c>
    </row>
    <row r="171" spans="1:7" x14ac:dyDescent="0.3">
      <c r="A171" s="58" t="s">
        <v>317</v>
      </c>
      <c r="B171" s="59"/>
      <c r="C171" s="58"/>
      <c r="D171" s="58"/>
      <c r="E171" s="58"/>
      <c r="F171" s="58">
        <f>SUM(F2:F170)</f>
        <v>1533746.3659110623</v>
      </c>
      <c r="G171" s="58"/>
    </row>
    <row r="173" spans="1:7" x14ac:dyDescent="0.3">
      <c r="A173" t="s">
        <v>318</v>
      </c>
      <c r="F173" s="15" t="s">
        <v>263</v>
      </c>
    </row>
    <row r="174" spans="1:7" x14ac:dyDescent="0.3">
      <c r="A174">
        <v>7.5</v>
      </c>
      <c r="B174" t="s">
        <v>319</v>
      </c>
      <c r="C174">
        <v>120</v>
      </c>
      <c r="D174" t="s">
        <v>320</v>
      </c>
      <c r="F174" s="16" t="s">
        <v>264</v>
      </c>
      <c r="G174" s="16" t="s">
        <v>321</v>
      </c>
    </row>
    <row r="175" spans="1:7" x14ac:dyDescent="0.3">
      <c r="F175" s="16" t="s">
        <v>266</v>
      </c>
      <c r="G175" s="16" t="s">
        <v>322</v>
      </c>
    </row>
    <row r="176" spans="1:7" x14ac:dyDescent="0.3">
      <c r="F176" s="16" t="s">
        <v>267</v>
      </c>
      <c r="G176" s="16" t="s">
        <v>268</v>
      </c>
    </row>
    <row r="177" spans="6:7" x14ac:dyDescent="0.3">
      <c r="F177" s="16" t="s">
        <v>269</v>
      </c>
      <c r="G177" s="16" t="s">
        <v>13</v>
      </c>
    </row>
    <row r="178" spans="6:7" x14ac:dyDescent="0.3">
      <c r="F178" s="16" t="s">
        <v>270</v>
      </c>
      <c r="G178" s="23" t="s">
        <v>323</v>
      </c>
    </row>
    <row r="180" spans="6:7" x14ac:dyDescent="0.3">
      <c r="F180" s="13" t="s">
        <v>272</v>
      </c>
    </row>
    <row r="182" spans="6:7" x14ac:dyDescent="0.3">
      <c r="F182" s="14" t="s">
        <v>273</v>
      </c>
      <c r="G182" s="17" t="s">
        <v>274</v>
      </c>
    </row>
    <row r="183" spans="6:7" x14ac:dyDescent="0.3">
      <c r="F183" s="16" t="s">
        <v>275</v>
      </c>
      <c r="G183" s="16">
        <v>1</v>
      </c>
    </row>
    <row r="184" spans="6:7" x14ac:dyDescent="0.3">
      <c r="F184" s="16" t="s">
        <v>276</v>
      </c>
      <c r="G184" s="16">
        <v>1</v>
      </c>
    </row>
    <row r="185" spans="6:7" x14ac:dyDescent="0.3">
      <c r="F185" s="16" t="s">
        <v>277</v>
      </c>
      <c r="G185" s="16">
        <v>5</v>
      </c>
    </row>
    <row r="186" spans="6:7" x14ac:dyDescent="0.3">
      <c r="F186" s="16" t="s">
        <v>278</v>
      </c>
      <c r="G186" s="16">
        <v>2</v>
      </c>
    </row>
    <row r="187" spans="6:7" x14ac:dyDescent="0.3">
      <c r="F187" s="16" t="s">
        <v>279</v>
      </c>
      <c r="G187" s="16">
        <v>1</v>
      </c>
    </row>
    <row r="188" spans="6:7" x14ac:dyDescent="0.3">
      <c r="F188" s="16" t="s">
        <v>280</v>
      </c>
      <c r="G188" s="16">
        <v>2</v>
      </c>
    </row>
    <row r="189" spans="6:7" x14ac:dyDescent="0.3">
      <c r="F189" s="16" t="s">
        <v>281</v>
      </c>
      <c r="G189" s="16">
        <v>5</v>
      </c>
    </row>
    <row r="190" spans="6:7" x14ac:dyDescent="0.3">
      <c r="F190" s="16" t="s">
        <v>282</v>
      </c>
      <c r="G190" s="16">
        <v>1</v>
      </c>
    </row>
  </sheetData>
  <autoFilter ref="A1:G131" xr:uid="{00000000-0001-0000-0600-000000000000}">
    <sortState xmlns:xlrd2="http://schemas.microsoft.com/office/spreadsheetml/2017/richdata2" ref="A2:G157">
      <sortCondition ref="A1:A131"/>
    </sortState>
  </autoFilter>
  <pageMargins left="0.7" right="0.7" top="0.75" bottom="0.75" header="0.511811023622047" footer="0.511811023622047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4"/>
  <sheetViews>
    <sheetView tabSelected="1" zoomScaleNormal="100" workbookViewId="0">
      <selection activeCell="J47" sqref="J47:J50"/>
    </sheetView>
  </sheetViews>
  <sheetFormatPr defaultColWidth="9.109375" defaultRowHeight="14.4" x14ac:dyDescent="0.3"/>
  <cols>
    <col min="1" max="8" width="16.33203125" style="6" customWidth="1"/>
    <col min="9" max="9" width="9.109375" style="6"/>
    <col min="10" max="10" width="11" style="6" bestFit="1" customWidth="1"/>
    <col min="11" max="19" width="9.109375" style="6"/>
    <col min="20" max="20" width="10" style="6" bestFit="1" customWidth="1"/>
    <col min="21" max="16384" width="9.109375" style="6"/>
  </cols>
  <sheetData>
    <row r="1" spans="1:10" customFormat="1" ht="13.95" customHeight="1" x14ac:dyDescent="0.3">
      <c r="A1" s="53" t="s">
        <v>163</v>
      </c>
      <c r="B1" s="53" t="s">
        <v>164</v>
      </c>
      <c r="C1" s="53" t="s">
        <v>283</v>
      </c>
      <c r="D1" s="53" t="s">
        <v>166</v>
      </c>
      <c r="E1" s="53" t="s">
        <v>167</v>
      </c>
      <c r="F1" s="53" t="s">
        <v>168</v>
      </c>
      <c r="G1" s="53" t="s">
        <v>167</v>
      </c>
      <c r="H1" s="53" t="s">
        <v>169</v>
      </c>
    </row>
    <row r="2" spans="1:10" customFormat="1" ht="13.95" customHeight="1" x14ac:dyDescent="0.3">
      <c r="A2" t="s">
        <v>324</v>
      </c>
      <c r="C2" t="s">
        <v>176</v>
      </c>
      <c r="D2">
        <v>2018</v>
      </c>
      <c r="G2" t="s">
        <v>177</v>
      </c>
      <c r="H2" s="36">
        <v>357539.62</v>
      </c>
    </row>
    <row r="3" spans="1:10" customFormat="1" ht="13.95" customHeight="1" x14ac:dyDescent="0.3">
      <c r="A3" s="34" t="s">
        <v>110</v>
      </c>
      <c r="B3" s="34"/>
      <c r="C3" s="34"/>
      <c r="D3" s="34"/>
      <c r="E3" s="34"/>
      <c r="F3" s="34"/>
      <c r="G3" s="34"/>
      <c r="H3" s="38"/>
    </row>
    <row r="4" spans="1:10" customFormat="1" ht="13.95" customHeight="1" x14ac:dyDescent="0.3">
      <c r="B4" t="s">
        <v>112</v>
      </c>
      <c r="C4" t="s">
        <v>325</v>
      </c>
      <c r="D4" t="s">
        <v>326</v>
      </c>
      <c r="E4" s="6"/>
      <c r="F4" s="6"/>
      <c r="G4" t="s">
        <v>177</v>
      </c>
      <c r="H4" s="19">
        <f>'Food supply'!J12*'Food waste and loss'!G18</f>
        <v>10652.4523752</v>
      </c>
    </row>
    <row r="5" spans="1:10" customFormat="1" ht="13.95" customHeight="1" x14ac:dyDescent="0.3">
      <c r="B5" t="s">
        <v>126</v>
      </c>
      <c r="C5" t="s">
        <v>325</v>
      </c>
      <c r="D5" t="s">
        <v>326</v>
      </c>
      <c r="E5" s="6"/>
      <c r="F5" s="6"/>
      <c r="G5" t="s">
        <v>177</v>
      </c>
      <c r="H5" s="19">
        <f>'Food supply'!J65*'Food waste and loss'!G19</f>
        <v>9195.7678638000016</v>
      </c>
      <c r="I5" s="6"/>
    </row>
    <row r="6" spans="1:10" customFormat="1" ht="13.95" customHeight="1" x14ac:dyDescent="0.3">
      <c r="B6" t="s">
        <v>21</v>
      </c>
      <c r="C6" t="s">
        <v>325</v>
      </c>
      <c r="D6" t="s">
        <v>326</v>
      </c>
      <c r="E6" s="6"/>
      <c r="F6" s="6"/>
      <c r="G6" t="s">
        <v>177</v>
      </c>
      <c r="H6" s="19">
        <f>('Food supply'!J56+'Food supply'!J61)*'Food waste and loss'!G20</f>
        <v>1141.7520501000001</v>
      </c>
      <c r="J6" s="19"/>
    </row>
    <row r="7" spans="1:10" customFormat="1" ht="13.95" customHeight="1" x14ac:dyDescent="0.3">
      <c r="B7" t="s">
        <v>124</v>
      </c>
      <c r="C7" t="s">
        <v>325</v>
      </c>
      <c r="D7" t="s">
        <v>326</v>
      </c>
      <c r="E7" s="6"/>
      <c r="F7" s="6"/>
      <c r="G7" t="s">
        <v>177</v>
      </c>
      <c r="H7" s="19">
        <f>'Food supply'!J35*'Food waste and loss'!G21</f>
        <v>45003.816219</v>
      </c>
      <c r="J7" s="19"/>
    </row>
    <row r="8" spans="1:10" customFormat="1" ht="13.95" customHeight="1" x14ac:dyDescent="0.3">
      <c r="B8" t="s">
        <v>23</v>
      </c>
      <c r="C8" t="s">
        <v>325</v>
      </c>
      <c r="D8" t="s">
        <v>326</v>
      </c>
      <c r="E8" s="6"/>
      <c r="F8" s="6"/>
      <c r="G8" t="s">
        <v>177</v>
      </c>
      <c r="H8" s="19">
        <f>'Food supply'!J81*'Food waste and loss'!G21</f>
        <v>42592.259085000005</v>
      </c>
      <c r="J8" s="19"/>
    </row>
    <row r="9" spans="1:10" customFormat="1" ht="13.95" customHeight="1" x14ac:dyDescent="0.3">
      <c r="B9" t="s">
        <v>19</v>
      </c>
      <c r="C9" t="s">
        <v>325</v>
      </c>
      <c r="D9" t="s">
        <v>326</v>
      </c>
      <c r="E9" s="6"/>
      <c r="F9" s="6"/>
      <c r="G9" t="s">
        <v>177</v>
      </c>
      <c r="H9" s="19">
        <f>'Food supply'!J43*'Food waste and loss'!G22</f>
        <v>7476.4771307999999</v>
      </c>
      <c r="J9" s="19"/>
    </row>
    <row r="10" spans="1:10" customFormat="1" ht="13.95" customHeight="1" x14ac:dyDescent="0.3">
      <c r="B10" t="s">
        <v>118</v>
      </c>
      <c r="C10" t="s">
        <v>325</v>
      </c>
      <c r="D10" t="s">
        <v>326</v>
      </c>
      <c r="E10" s="6"/>
      <c r="F10" s="6"/>
      <c r="G10" t="s">
        <v>177</v>
      </c>
      <c r="H10" s="19">
        <f>'Food supply'!J21*'Food waste and loss'!G23</f>
        <v>8696.2310288999997</v>
      </c>
      <c r="J10" s="19"/>
    </row>
    <row r="11" spans="1:10" customFormat="1" ht="13.95" customHeight="1" x14ac:dyDescent="0.3">
      <c r="A11" s="34"/>
      <c r="B11" s="34" t="s">
        <v>125</v>
      </c>
      <c r="C11" s="34" t="s">
        <v>325</v>
      </c>
      <c r="D11" s="34" t="s">
        <v>326</v>
      </c>
      <c r="E11" s="37"/>
      <c r="F11" s="37"/>
      <c r="G11" s="34" t="s">
        <v>177</v>
      </c>
      <c r="H11" s="35">
        <f>'Food supply'!J44*'Food waste and loss'!G24</f>
        <v>3466.2071205000002</v>
      </c>
      <c r="J11" s="19"/>
    </row>
    <row r="12" spans="1:10" customFormat="1" ht="13.95" customHeight="1" x14ac:dyDescent="0.3">
      <c r="A12" t="s">
        <v>110</v>
      </c>
      <c r="B12" t="s">
        <v>325</v>
      </c>
      <c r="C12" t="s">
        <v>326</v>
      </c>
      <c r="D12" t="s">
        <v>327</v>
      </c>
      <c r="G12" t="s">
        <v>177</v>
      </c>
      <c r="H12" s="36">
        <f>SUM(H4:H11)</f>
        <v>128224.9628733</v>
      </c>
      <c r="J12" s="19"/>
    </row>
    <row r="13" spans="1:10" customFormat="1" ht="13.95" customHeight="1" x14ac:dyDescent="0.3">
      <c r="A13" t="s">
        <v>328</v>
      </c>
      <c r="E13" s="19"/>
      <c r="G13" s="36"/>
      <c r="H13" s="6"/>
    </row>
    <row r="14" spans="1:10" customFormat="1" ht="13.95" customHeight="1" x14ac:dyDescent="0.3">
      <c r="F14" s="19"/>
      <c r="H14" s="36"/>
    </row>
    <row r="15" spans="1:10" x14ac:dyDescent="0.3">
      <c r="A15"/>
      <c r="B15"/>
      <c r="C15"/>
      <c r="D15"/>
      <c r="E15"/>
    </row>
    <row r="16" spans="1:10" x14ac:dyDescent="0.3">
      <c r="C16" t="s">
        <v>329</v>
      </c>
      <c r="D16"/>
      <c r="E16"/>
      <c r="F16"/>
      <c r="G16"/>
      <c r="H16"/>
    </row>
    <row r="17" spans="1:8" ht="43.2" x14ac:dyDescent="0.3">
      <c r="C17" t="s">
        <v>163</v>
      </c>
      <c r="D17" s="6" t="s">
        <v>330</v>
      </c>
      <c r="E17" s="6" t="s">
        <v>331</v>
      </c>
      <c r="F17" s="6" t="s">
        <v>332</v>
      </c>
      <c r="G17" s="6" t="s">
        <v>333</v>
      </c>
      <c r="H17" t="s">
        <v>104</v>
      </c>
    </row>
    <row r="18" spans="1:8" x14ac:dyDescent="0.3">
      <c r="C18" t="s">
        <v>112</v>
      </c>
      <c r="D18">
        <v>0.02</v>
      </c>
      <c r="E18">
        <v>0.04</v>
      </c>
      <c r="F18">
        <v>5.0000000000000001E-3</v>
      </c>
      <c r="G18">
        <v>0.02</v>
      </c>
      <c r="H18">
        <v>0.25</v>
      </c>
    </row>
    <row r="19" spans="1:8" x14ac:dyDescent="0.3">
      <c r="C19" t="s">
        <v>334</v>
      </c>
      <c r="D19">
        <v>0.2</v>
      </c>
      <c r="E19">
        <v>0.09</v>
      </c>
      <c r="F19">
        <v>0.15</v>
      </c>
      <c r="G19">
        <v>7.0000000000000007E-2</v>
      </c>
      <c r="H19">
        <v>0.17</v>
      </c>
    </row>
    <row r="20" spans="1:8" x14ac:dyDescent="0.3">
      <c r="C20" t="s">
        <v>335</v>
      </c>
      <c r="D20">
        <v>0.1</v>
      </c>
      <c r="E20">
        <v>0.01</v>
      </c>
      <c r="F20">
        <v>0.05</v>
      </c>
      <c r="G20">
        <v>0.01</v>
      </c>
      <c r="H20">
        <v>0.04</v>
      </c>
    </row>
    <row r="21" spans="1:8" x14ac:dyDescent="0.3">
      <c r="C21" t="s">
        <v>336</v>
      </c>
      <c r="D21">
        <v>0.2</v>
      </c>
      <c r="E21">
        <v>0.05</v>
      </c>
      <c r="F21">
        <v>0.02</v>
      </c>
      <c r="G21">
        <v>0.1</v>
      </c>
      <c r="H21">
        <v>0.19</v>
      </c>
    </row>
    <row r="22" spans="1:8" x14ac:dyDescent="0.3">
      <c r="C22" t="s">
        <v>19</v>
      </c>
      <c r="D22">
        <v>3.1E-2</v>
      </c>
      <c r="E22">
        <v>7.0000000000000001E-3</v>
      </c>
      <c r="F22">
        <v>0.05</v>
      </c>
      <c r="G22">
        <v>0.04</v>
      </c>
      <c r="H22">
        <v>0.11</v>
      </c>
    </row>
    <row r="23" spans="1:8" x14ac:dyDescent="0.3">
      <c r="C23" t="s">
        <v>118</v>
      </c>
      <c r="D23">
        <v>9.4E-2</v>
      </c>
      <c r="E23">
        <v>5.0000000000000001E-3</v>
      </c>
      <c r="F23">
        <v>0.06</v>
      </c>
      <c r="G23">
        <v>0.09</v>
      </c>
      <c r="H23">
        <v>0.11</v>
      </c>
    </row>
    <row r="24" spans="1:8" x14ac:dyDescent="0.3">
      <c r="C24" t="s">
        <v>125</v>
      </c>
      <c r="D24">
        <v>3.5000000000000003E-2</v>
      </c>
      <c r="E24">
        <v>5.0000000000000001E-3</v>
      </c>
      <c r="F24">
        <v>1.2E-2</v>
      </c>
      <c r="G24">
        <v>5.0000000000000001E-3</v>
      </c>
      <c r="H24">
        <v>7.0000000000000007E-2</v>
      </c>
    </row>
    <row r="25" spans="1:8" x14ac:dyDescent="0.3">
      <c r="C25"/>
      <c r="D25"/>
      <c r="E25"/>
      <c r="F25"/>
      <c r="G25"/>
      <c r="H25"/>
    </row>
    <row r="26" spans="1:8" x14ac:dyDescent="0.3">
      <c r="C26" t="s">
        <v>337</v>
      </c>
      <c r="D26"/>
      <c r="E26"/>
      <c r="F26"/>
      <c r="G26"/>
      <c r="H26"/>
    </row>
    <row r="29" spans="1:8" x14ac:dyDescent="0.3">
      <c r="F29" s="15" t="s">
        <v>263</v>
      </c>
    </row>
    <row r="30" spans="1:8" x14ac:dyDescent="0.3">
      <c r="A30"/>
      <c r="B30"/>
      <c r="C30"/>
      <c r="D30"/>
      <c r="E30"/>
      <c r="F30" s="16" t="s">
        <v>264</v>
      </c>
      <c r="G30" s="16"/>
      <c r="H30" s="16" t="s">
        <v>338</v>
      </c>
    </row>
    <row r="31" spans="1:8" x14ac:dyDescent="0.3">
      <c r="A31"/>
      <c r="B31"/>
      <c r="C31"/>
      <c r="D31"/>
      <c r="E31"/>
      <c r="F31" s="16" t="s">
        <v>266</v>
      </c>
      <c r="G31" s="16"/>
      <c r="H31" s="16">
        <v>2011</v>
      </c>
    </row>
    <row r="32" spans="1:8" x14ac:dyDescent="0.3">
      <c r="A32"/>
      <c r="B32"/>
      <c r="C32"/>
      <c r="D32"/>
      <c r="E32"/>
      <c r="F32" s="16" t="s">
        <v>267</v>
      </c>
      <c r="G32" s="16"/>
      <c r="H32" s="16" t="s">
        <v>268</v>
      </c>
    </row>
    <row r="33" spans="1:10" x14ac:dyDescent="0.3">
      <c r="A33"/>
      <c r="B33"/>
      <c r="C33"/>
      <c r="D33"/>
      <c r="E33"/>
      <c r="F33" s="16" t="s">
        <v>269</v>
      </c>
      <c r="G33" s="16"/>
      <c r="H33" s="16" t="s">
        <v>13</v>
      </c>
    </row>
    <row r="34" spans="1:10" x14ac:dyDescent="0.3">
      <c r="A34"/>
      <c r="B34"/>
      <c r="C34"/>
      <c r="D34"/>
      <c r="E34"/>
      <c r="F34" s="16" t="s">
        <v>270</v>
      </c>
      <c r="G34"/>
      <c r="H34" s="32" t="s">
        <v>339</v>
      </c>
    </row>
    <row r="35" spans="1:10" x14ac:dyDescent="0.3">
      <c r="A35"/>
      <c r="B35"/>
      <c r="C35"/>
      <c r="D35"/>
      <c r="E35"/>
      <c r="F35"/>
      <c r="G35"/>
      <c r="H35" s="32"/>
    </row>
    <row r="36" spans="1:10" x14ac:dyDescent="0.3">
      <c r="A36"/>
      <c r="B36"/>
      <c r="C36"/>
      <c r="D36"/>
      <c r="E36"/>
      <c r="F36" s="15" t="s">
        <v>263</v>
      </c>
      <c r="G36" s="15"/>
      <c r="H36"/>
    </row>
    <row r="37" spans="1:10" x14ac:dyDescent="0.3">
      <c r="C37"/>
      <c r="D37"/>
      <c r="E37"/>
      <c r="F37" s="16" t="s">
        <v>264</v>
      </c>
      <c r="G37" s="16"/>
      <c r="H37" s="16" t="s">
        <v>340</v>
      </c>
    </row>
    <row r="38" spans="1:10" x14ac:dyDescent="0.3">
      <c r="C38"/>
      <c r="D38"/>
      <c r="E38"/>
      <c r="F38" s="16" t="s">
        <v>266</v>
      </c>
      <c r="G38" s="16"/>
      <c r="H38" s="16">
        <v>2018</v>
      </c>
    </row>
    <row r="39" spans="1:10" x14ac:dyDescent="0.3">
      <c r="A39"/>
      <c r="B39"/>
      <c r="C39"/>
      <c r="D39"/>
      <c r="E39"/>
      <c r="F39" s="16" t="s">
        <v>267</v>
      </c>
      <c r="G39" s="16"/>
      <c r="H39" s="16" t="s">
        <v>268</v>
      </c>
    </row>
    <row r="40" spans="1:10" x14ac:dyDescent="0.3">
      <c r="A40"/>
      <c r="B40"/>
      <c r="C40"/>
      <c r="D40"/>
      <c r="E40"/>
      <c r="F40" s="16" t="s">
        <v>269</v>
      </c>
      <c r="G40" s="16"/>
      <c r="H40" s="16" t="s">
        <v>13</v>
      </c>
    </row>
    <row r="41" spans="1:10" x14ac:dyDescent="0.3">
      <c r="A41"/>
      <c r="B41"/>
      <c r="C41"/>
      <c r="D41"/>
      <c r="E41"/>
      <c r="F41" s="16" t="s">
        <v>270</v>
      </c>
      <c r="G41"/>
      <c r="H41" s="32" t="s">
        <v>341</v>
      </c>
    </row>
    <row r="42" spans="1:10" x14ac:dyDescent="0.3">
      <c r="A42"/>
      <c r="B42"/>
      <c r="C42"/>
      <c r="D42"/>
      <c r="E42"/>
      <c r="F42"/>
      <c r="G42"/>
      <c r="H42"/>
    </row>
    <row r="43" spans="1:10" x14ac:dyDescent="0.3">
      <c r="A43"/>
      <c r="B43"/>
      <c r="C43"/>
      <c r="D43"/>
      <c r="E43"/>
      <c r="F43"/>
      <c r="G43"/>
      <c r="H43"/>
    </row>
    <row r="44" spans="1:10" x14ac:dyDescent="0.3">
      <c r="A44"/>
      <c r="B44"/>
      <c r="C44"/>
      <c r="D44"/>
      <c r="E44"/>
      <c r="F44" s="13" t="s">
        <v>272</v>
      </c>
      <c r="G44" s="13"/>
      <c r="H44"/>
    </row>
    <row r="46" spans="1:10" x14ac:dyDescent="0.3">
      <c r="F46" s="14" t="s">
        <v>273</v>
      </c>
      <c r="G46" s="17" t="s">
        <v>340</v>
      </c>
      <c r="H46" s="17" t="s">
        <v>338</v>
      </c>
      <c r="I46" s="17" t="s">
        <v>317</v>
      </c>
    </row>
    <row r="47" spans="1:10" x14ac:dyDescent="0.3">
      <c r="F47" s="16" t="s">
        <v>275</v>
      </c>
      <c r="G47" s="16">
        <v>2</v>
      </c>
      <c r="H47" s="16">
        <v>1</v>
      </c>
      <c r="I47" s="16">
        <v>2</v>
      </c>
      <c r="J47"/>
    </row>
    <row r="48" spans="1:10" x14ac:dyDescent="0.3">
      <c r="F48" s="16" t="s">
        <v>276</v>
      </c>
      <c r="G48" s="16">
        <v>1</v>
      </c>
      <c r="H48" s="16">
        <v>2</v>
      </c>
      <c r="I48" s="16">
        <v>2</v>
      </c>
    </row>
    <row r="49" spans="6:10" x14ac:dyDescent="0.3">
      <c r="F49" s="16" t="s">
        <v>277</v>
      </c>
      <c r="G49" s="16">
        <v>1</v>
      </c>
      <c r="H49" s="16">
        <v>5</v>
      </c>
      <c r="I49" s="16">
        <v>5</v>
      </c>
      <c r="J49"/>
    </row>
    <row r="50" spans="6:10" x14ac:dyDescent="0.3">
      <c r="F50" s="16" t="s">
        <v>278</v>
      </c>
      <c r="G50" s="16">
        <v>1</v>
      </c>
      <c r="H50" s="16">
        <v>2</v>
      </c>
      <c r="I50" s="16">
        <v>2</v>
      </c>
      <c r="J50"/>
    </row>
    <row r="51" spans="6:10" x14ac:dyDescent="0.3">
      <c r="F51" s="16" t="s">
        <v>279</v>
      </c>
      <c r="G51" s="16">
        <v>1</v>
      </c>
      <c r="H51" s="16">
        <v>1</v>
      </c>
      <c r="I51" s="16">
        <v>1</v>
      </c>
    </row>
    <row r="52" spans="6:10" x14ac:dyDescent="0.3">
      <c r="F52" s="16" t="s">
        <v>280</v>
      </c>
      <c r="G52" s="16">
        <v>4</v>
      </c>
      <c r="H52" s="16">
        <v>4</v>
      </c>
      <c r="I52" s="16">
        <v>4</v>
      </c>
    </row>
    <row r="53" spans="6:10" x14ac:dyDescent="0.3">
      <c r="F53" s="16" t="s">
        <v>281</v>
      </c>
      <c r="G53" s="16">
        <v>1</v>
      </c>
      <c r="H53" s="16">
        <v>5</v>
      </c>
      <c r="I53" s="16">
        <v>5</v>
      </c>
    </row>
    <row r="54" spans="6:10" x14ac:dyDescent="0.3">
      <c r="F54" s="16" t="s">
        <v>282</v>
      </c>
      <c r="G54" s="16">
        <v>2</v>
      </c>
      <c r="H54" s="16">
        <v>2</v>
      </c>
      <c r="I54" s="16">
        <v>2</v>
      </c>
    </row>
  </sheetData>
  <autoFilter ref="B1:H1" xr:uid="{00000000-0001-0000-0A00-000000000000}"/>
  <hyperlinks>
    <hyperlink ref="H34" r:id="rId1" xr:uid="{AB66635E-2822-4A30-B95B-338B52DC4451}"/>
    <hyperlink ref="H41" r:id="rId2" xr:uid="{558A94BD-EEB2-40B7-B895-A5DD9EFAD29C}"/>
  </hyperlinks>
  <pageMargins left="0.7" right="0.7" top="0.75" bottom="0.75" header="0.511811023622047" footer="0.511811023622047"/>
  <pageSetup orientation="portrait" horizontalDpi="300" verticalDpi="300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F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9 T f y K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0 T M z s t A z s N G H C d r 4 Z u Y h F B g B H Q y S R R K 0 c S 7 N K S k t S r X L L N H 1 D L H R h 3 F t 9 K F + s A M A A A D / / w M A U E s D B B Q A A g A I A A A A I Q D T 3 H S o Z w M A A B M W A A A T A A A A R m 9 y b X V s Y X M v U 2 V j d G l v b j E u b e x Y U W / b N h B + D 9 D / Q C g v N q A a o i T H U w s / a J L T C b A j z 1 Y D t M 0 g s B L j E K B F g 6 T T p U X / + y j b W b L K O i d D i q F r / G B b 9 / F 4 d 9 9 9 R x p W t N B M V G i + / c S v j 4 7 U F Z G 0 R M f W a Z j O s z D L S 6 J J T q s c v 8 S D l 6 7 j + q i D u x Y a I k 7 1 i y N k X q l k C 1 Z R Y 4 r U d S 8 W x X p J K 9 0 5 Z Z z 2 I l F p 8 6 A 6 V v T q 4 q 2 i U l 1 8 F F I L L r R m F 7 H 4 V H F B S n U B R u s V 6 t r q 2 h 9 i y t m S a S q H l m 3 Z K B J 8 v a z U E P s 2 G l W F K F m 1 G J 7 0 H Q f b 6 P e 1 0 H S u b z g d 3 n 3 t n Y m K / t G 1 t 2 k f W 4 n J T W n y 2 Z T O E O G f i a a o Z I i z a 8 q 5 q G v M y E f j N p V i a f b 4 j Z L S F N D Z 1 W u j D z s g 5 H x e E E 6 k G m q 5 v h 9 h Y p K 6 Z A X R A m m 2 u r d l J k m l L o V c b o v I b l Z U d Q 5 m Z H / 5 Y s V i S V h l i i + p 4 U A b R 6 T p n / q r j W 6 x h j m U l G w c U G f i B 1 2 D m z g n f q + O + v e C h t e I 0 7 q P t 5 G + c d m h D a 9 E 0 + U u 1 u m v 8 + 5 e v G F 8 R 4 l s i V N D T e v b i j V D n x O + 3 r P D K S e L x t r a i G K q C s l W t f T / s e B r 9 8 U R q 9 p 6 e D c k c T S f 5 l E 6 z p L z 8 H 2 S n i W 5 E z i 4 V i 0 O c O A E f u A 9 9 Z w 8 I O S h a c E / 0 7 Q k W T a a Y W f Q E E B G p W R a y J s m k k z T P A 6 z t N + c L 3 M 6 b U z N E X s z S / J J G M 9 G z f 3 q J 3 G J C i l W e 4 J N R k 3 J z i k 3 J 7 I h Y b l H z 4 D M N z O k 9 o p d / X u F j 0 N D 4 j 2 d e U H f H w S D 7 y L t l l j P m v 4 P N D 2 d p f G m I X k U z l t l X R I m b 9 B K i n J d 6 B 9 S 3 5 M w G o 3 H 3 x y n r m P e + k H g f h e Z w y E P q d 1 7 V v v T q 3 3 j F I 7 H o / N w M j r L 0 l b B X 1 F Z N s B 0 l r z J Z 0 l z T C J T 0 s I k W X s q T t a L K 9 P P K 7 F W 9 E e b l b p T + Z O P w 3 b X A 4 r 3 7 / / C x 2 7 f f a D g H y f H W 5 0 b 0 W 3 N u N n N j d 0 1 9 i m V h a m P L O g d 7 V v U A 1 E f R P s t E U 9 A r w G I / g K i Q U t E 7 I B u G M M w T B G G O c I w S b i N J Q z T h G G e M E w U D k D Y h f l y W 7 U E M + X C T L k w U 2 4 f h m G + 3 E F b z j B T L s y U B z P l w c r y D g y f 1 5 K z B z P l w U x 5 M F M e r C w P 5 s t r m 0 E f Z s q H m f J h p v w D 5 9 Q + v h 5 6 V R x b u 8 u i 4 z 7 9 X 0 U P u j E G P 9 G F 0 Y 4 + / t p 4 f I e 9 5 w 7 / n z r 8 F w A A A P / / A w B Q S w E C L Q A U A A Y A C A A A A C E A K t 2 q Q N I A A A A 3 A Q A A E w A A A A A A A A A A A A A A A A A A A A A A W 0 N v b n R l b n R f V H l w Z X N d L n h t b F B L A Q I t A B Q A A g A I A A A A I Q D 1 N / I q r Q A A A P c A A A A S A A A A A A A A A A A A A A A A A A s D A A B D b 2 5 m a W c v U G F j a 2 F n Z S 5 4 b W x Q S w E C L Q A U A A I A C A A A A C E A 0 9 x 0 q G c D A A A T F g A A E w A A A A A A A A A A A A A A A A D o A w A A R m 9 y b X V s Y X M v U 2 V j d G l v b j E u b V B L B Q Y A A A A A A w A D A M I A A A C A B w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H Y A A A A A A A B a d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Z B T 1 N U Q V R f Z G F 0 Y V 9 l b l 8 x L T E 3 L T I w M j Q l M j A o M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O D I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S 0 x N 1 Q x N z o 0 N z o y M S 4 y N j Q 4 M D A 3 W i I v P j x F b n R y e S B U e X B l P S J G a W x s Q 2 9 s d W 1 u V H l w Z X M i I F Z h b H V l P S J z Q m d Z R E J n T U d C Z 1 l E Q X d Z R E J n W T 0 i L z 4 8 R W 5 0 c n k g V H l w Z T 0 i R m l s b E N v b H V t b k 5 h b W V z I i B W Y W x 1 Z T 0 i c 1 s m c X V v d D t E b 2 1 h a W 4 g Q 2 9 k Z S Z x d W 9 0 O y w m c X V v d D t E b 2 1 h a W 4 m c X V v d D s s J n F 1 b 3 Q 7 Q X J l Y S B D b 2 R l I C h N N D k p J n F 1 b 3 Q 7 L C Z x d W 9 0 O 0 F y Z W E m c X V v d D s s J n F 1 b 3 Q 7 R W x l b W V u d C B D b 2 R l J n F 1 b 3 Q 7 L C Z x d W 9 0 O 0 V s Z W 1 l b n Q m c X V v d D s s J n F 1 b 3 Q 7 S X R l b S B D b 2 R l I C h G Q l M p J n F 1 b 3 Q 7 L C Z x d W 9 0 O 0 l 0 Z W 0 m c X V v d D s s J n F 1 b 3 Q 7 W W V h c i B D b 2 R l J n F 1 b 3 Q 7 L C Z x d W 9 0 O 1 l l Y X I m c X V v d D s s J n F 1 b 3 Q 7 V W 5 p d C Z x d W 9 0 O y w m c X V v d D t W Y W x 1 Z S Z x d W 9 0 O y w m c X V v d D t G b G F n J n F 1 b 3 Q 7 L C Z x d W 9 0 O 0 Z s Y W c g R G V z Y 3 J p c H R p b 2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I w O T N i Y W I 1 L W Y 1 Y 2 M t N G Y x Z C 1 h M z R k L T d j Z T g 5 O T E 2 Y j Y z O C I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k F P U 1 R B V F 9 k Y X R h X 2 V u X z E t M T c t M j A y N C A o M S k v Q X V 0 b 1 J l b W 9 2 Z W R D b 2 x 1 b W 5 z M S 5 7 R G 9 t Y W l u I E N v Z G U s M H 0 m c X V v d D s s J n F 1 b 3 Q 7 U 2 V j d G l v b j E v R k F P U 1 R B V F 9 k Y X R h X 2 V u X z E t M T c t M j A y N C A o M S k v Q X V 0 b 1 J l b W 9 2 Z W R D b 2 x 1 b W 5 z M S 5 7 R G 9 t Y W l u L D F 9 J n F 1 b 3 Q 7 L C Z x d W 9 0 O 1 N l Y 3 R p b 2 4 x L 0 Z B T 1 N U Q V R f Z G F 0 Y V 9 l b l 8 x L T E 3 L T I w M j Q g K D E p L 0 F 1 d G 9 S Z W 1 v d m V k Q 2 9 s d W 1 u c z E u e 0 F y Z W E g Q 2 9 k Z S A o T T Q 5 K S w y f S Z x d W 9 0 O y w m c X V v d D t T Z W N 0 a W 9 u M S 9 G Q U 9 T V E F U X 2 R h d G F f Z W 5 f M S 0 x N y 0 y M D I 0 I C g x K S 9 B d X R v U m V t b 3 Z l Z E N v b H V t b n M x L n t B c m V h L D N 9 J n F 1 b 3 Q 7 L C Z x d W 9 0 O 1 N l Y 3 R p b 2 4 x L 0 Z B T 1 N U Q V R f Z G F 0 Y V 9 l b l 8 x L T E 3 L T I w M j Q g K D E p L 0 F 1 d G 9 S Z W 1 v d m V k Q 2 9 s d W 1 u c z E u e 0 V s Z W 1 l b n Q g Q 2 9 k Z S w 0 f S Z x d W 9 0 O y w m c X V v d D t T Z W N 0 a W 9 u M S 9 G Q U 9 T V E F U X 2 R h d G F f Z W 5 f M S 0 x N y 0 y M D I 0 I C g x K S 9 B d X R v U m V t b 3 Z l Z E N v b H V t b n M x L n t F b G V t Z W 5 0 L D V 9 J n F 1 b 3 Q 7 L C Z x d W 9 0 O 1 N l Y 3 R p b 2 4 x L 0 Z B T 1 N U Q V R f Z G F 0 Y V 9 l b l 8 x L T E 3 L T I w M j Q g K D E p L 0 F 1 d G 9 S Z W 1 v d m V k Q 2 9 s d W 1 u c z E u e 0 l 0 Z W 0 g Q 2 9 k Z S A o R k J T K S w 2 f S Z x d W 9 0 O y w m c X V v d D t T Z W N 0 a W 9 u M S 9 G Q U 9 T V E F U X 2 R h d G F f Z W 5 f M S 0 x N y 0 y M D I 0 I C g x K S 9 B d X R v U m V t b 3 Z l Z E N v b H V t b n M x L n t J d G V t L D d 9 J n F 1 b 3 Q 7 L C Z x d W 9 0 O 1 N l Y 3 R p b 2 4 x L 0 Z B T 1 N U Q V R f Z G F 0 Y V 9 l b l 8 x L T E 3 L T I w M j Q g K D E p L 0 F 1 d G 9 S Z W 1 v d m V k Q 2 9 s d W 1 u c z E u e 1 l l Y X I g Q 2 9 k Z S w 4 f S Z x d W 9 0 O y w m c X V v d D t T Z W N 0 a W 9 u M S 9 G Q U 9 T V E F U X 2 R h d G F f Z W 5 f M S 0 x N y 0 y M D I 0 I C g x K S 9 B d X R v U m V t b 3 Z l Z E N v b H V t b n M x L n t Z Z W F y L D l 9 J n F 1 b 3 Q 7 L C Z x d W 9 0 O 1 N l Y 3 R p b 2 4 x L 0 Z B T 1 N U Q V R f Z G F 0 Y V 9 l b l 8 x L T E 3 L T I w M j Q g K D E p L 0 F 1 d G 9 S Z W 1 v d m V k Q 2 9 s d W 1 u c z E u e 1 V u a X Q s M T B 9 J n F 1 b 3 Q 7 L C Z x d W 9 0 O 1 N l Y 3 R p b 2 4 x L 0 Z B T 1 N U Q V R f Z G F 0 Y V 9 l b l 8 x L T E 3 L T I w M j Q g K D E p L 0 F 1 d G 9 S Z W 1 v d m V k Q 2 9 s d W 1 u c z E u e 1 Z h b H V l L D E x f S Z x d W 9 0 O y w m c X V v d D t T Z W N 0 a W 9 u M S 9 G Q U 9 T V E F U X 2 R h d G F f Z W 5 f M S 0 x N y 0 y M D I 0 I C g x K S 9 B d X R v U m V t b 3 Z l Z E N v b H V t b n M x L n t G b G F n L D E y f S Z x d W 9 0 O y w m c X V v d D t T Z W N 0 a W 9 u M S 9 G Q U 9 T V E F U X 2 R h d G F f Z W 5 f M S 0 x N y 0 y M D I 0 I C g x K S 9 B d X R v U m V t b 3 Z l Z E N v b H V t b n M x L n t G b G F n I E R l c 2 N y a X B 0 a W 9 u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R k F P U 1 R B V F 9 k Y X R h X 2 V u X z E t M T c t M j A y N C A o M S k v Q X V 0 b 1 J l b W 9 2 Z W R D b 2 x 1 b W 5 z M S 5 7 R G 9 t Y W l u I E N v Z G U s M H 0 m c X V v d D s s J n F 1 b 3 Q 7 U 2 V j d G l v b j E v R k F P U 1 R B V F 9 k Y X R h X 2 V u X z E t M T c t M j A y N C A o M S k v Q X V 0 b 1 J l b W 9 2 Z W R D b 2 x 1 b W 5 z M S 5 7 R G 9 t Y W l u L D F 9 J n F 1 b 3 Q 7 L C Z x d W 9 0 O 1 N l Y 3 R p b 2 4 x L 0 Z B T 1 N U Q V R f Z G F 0 Y V 9 l b l 8 x L T E 3 L T I w M j Q g K D E p L 0 F 1 d G 9 S Z W 1 v d m V k Q 2 9 s d W 1 u c z E u e 0 F y Z W E g Q 2 9 k Z S A o T T Q 5 K S w y f S Z x d W 9 0 O y w m c X V v d D t T Z W N 0 a W 9 u M S 9 G Q U 9 T V E F U X 2 R h d G F f Z W 5 f M S 0 x N y 0 y M D I 0 I C g x K S 9 B d X R v U m V t b 3 Z l Z E N v b H V t b n M x L n t B c m V h L D N 9 J n F 1 b 3 Q 7 L C Z x d W 9 0 O 1 N l Y 3 R p b 2 4 x L 0 Z B T 1 N U Q V R f Z G F 0 Y V 9 l b l 8 x L T E 3 L T I w M j Q g K D E p L 0 F 1 d G 9 S Z W 1 v d m V k Q 2 9 s d W 1 u c z E u e 0 V s Z W 1 l b n Q g Q 2 9 k Z S w 0 f S Z x d W 9 0 O y w m c X V v d D t T Z W N 0 a W 9 u M S 9 G Q U 9 T V E F U X 2 R h d G F f Z W 5 f M S 0 x N y 0 y M D I 0 I C g x K S 9 B d X R v U m V t b 3 Z l Z E N v b H V t b n M x L n t F b G V t Z W 5 0 L D V 9 J n F 1 b 3 Q 7 L C Z x d W 9 0 O 1 N l Y 3 R p b 2 4 x L 0 Z B T 1 N U Q V R f Z G F 0 Y V 9 l b l 8 x L T E 3 L T I w M j Q g K D E p L 0 F 1 d G 9 S Z W 1 v d m V k Q 2 9 s d W 1 u c z E u e 0 l 0 Z W 0 g Q 2 9 k Z S A o R k J T K S w 2 f S Z x d W 9 0 O y w m c X V v d D t T Z W N 0 a W 9 u M S 9 G Q U 9 T V E F U X 2 R h d G F f Z W 5 f M S 0 x N y 0 y M D I 0 I C g x K S 9 B d X R v U m V t b 3 Z l Z E N v b H V t b n M x L n t J d G V t L D d 9 J n F 1 b 3 Q 7 L C Z x d W 9 0 O 1 N l Y 3 R p b 2 4 x L 0 Z B T 1 N U Q V R f Z G F 0 Y V 9 l b l 8 x L T E 3 L T I w M j Q g K D E p L 0 F 1 d G 9 S Z W 1 v d m V k Q 2 9 s d W 1 u c z E u e 1 l l Y X I g Q 2 9 k Z S w 4 f S Z x d W 9 0 O y w m c X V v d D t T Z W N 0 a W 9 u M S 9 G Q U 9 T V E F U X 2 R h d G F f Z W 5 f M S 0 x N y 0 y M D I 0 I C g x K S 9 B d X R v U m V t b 3 Z l Z E N v b H V t b n M x L n t Z Z W F y L D l 9 J n F 1 b 3 Q 7 L C Z x d W 9 0 O 1 N l Y 3 R p b 2 4 x L 0 Z B T 1 N U Q V R f Z G F 0 Y V 9 l b l 8 x L T E 3 L T I w M j Q g K D E p L 0 F 1 d G 9 S Z W 1 v d m V k Q 2 9 s d W 1 u c z E u e 1 V u a X Q s M T B 9 J n F 1 b 3 Q 7 L C Z x d W 9 0 O 1 N l Y 3 R p b 2 4 x L 0 Z B T 1 N U Q V R f Z G F 0 Y V 9 l b l 8 x L T E 3 L T I w M j Q g K D E p L 0 F 1 d G 9 S Z W 1 v d m V k Q 2 9 s d W 1 u c z E u e 1 Z h b H V l L D E x f S Z x d W 9 0 O y w m c X V v d D t T Z W N 0 a W 9 u M S 9 G Q U 9 T V E F U X 2 R h d G F f Z W 5 f M S 0 x N y 0 y M D I 0 I C g x K S 9 B d X R v U m V t b 3 Z l Z E N v b H V t b n M x L n t G b G F n L D E y f S Z x d W 9 0 O y w m c X V v d D t T Z W N 0 a W 9 u M S 9 G Q U 9 T V E F U X 2 R h d G F f Z W 5 f M S 0 x N y 0 y M D I 0 I C g x K S 9 B d X R v U m V t b 3 Z l Z E N v b H V t b n M x L n t G b G F n I E R l c 2 N y a X B 0 a W 9 u L D E z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R k F P U 1 R B V F 9 k Y X R h X 2 V u X z F f M T d f M j A y N F 9 f M S I v P j w v U 3 R h Y m x l R W 5 0 c m l l c z 4 8 L 0 l 0 Z W 0 + P E l 0 Z W 0 + P E l 0 Z W 1 M b 2 N h d G l v b j 4 8 S X R l b V R 5 c G U + R m 9 y b X V s Y T w v S X R l b V R 5 c G U + P E l 0 Z W 1 Q Y X R o P l N l Y 3 R p b 2 4 x L 0 R D U 1 B f Q 0 9 M V E l W Q V p J T 0 5 J X z A 5 M D E y M D I 0 M T k x O T A 5 N D k z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Q x N C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x L T A 5 V D E 4 O j E 5 O j M w L j U 5 M z Q w M T h a I i 8 + P E V u d H J 5 I F R 5 c G U 9 I k Z p b G x D b 2 x 1 b W 5 U e X B l c y I g V m F s d W U 9 I n N C Z 1 l H Q m d Z R 0 F 3 T U R C Z 1 k 9 I i 8 + P E V u d H J 5 I F R 5 c G U 9 I k Z p b G x D b 2 x 1 b W 5 O Y W 1 l c y I g V m F s d W U 9 I n N b J n F 1 b 3 Q 7 S V R U R V I x M D c m c X V v d D s s J n F 1 b 3 Q 7 V G V y c m l 0 b 3 J 5 J n F 1 b 3 Q 7 L C Z x d W 9 0 O 1 R J U E 9 f R E F U T z U m c X V v d D s s J n F 1 b 3 Q 7 R G F 0 Y S B 0 e X B l J n F 1 b 3 Q 7 L C Z x d W 9 0 O 0 F H U k l f T U F E U k U m c X V v d D s s J n F 1 b 3 Q 7 V H l w Z S B v Z i B j c m 9 w J n F 1 b 3 Q 7 L C Z x d W 9 0 O 1 R J T U U m c X V v d D s s J n F 1 b 3 Q 7 U 2 V s Z W N 0 I H R p b W U m c X V v d D s s J n F 1 b 3 Q 7 V m F s d W U m c X V v d D s s J n F 1 b 3 Q 7 R m x h Z y B D b 2 R l c y Z x d W 9 0 O y w m c X V v d D t G b G F n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W E 2 Y W V j M j Y t Y m E z Z S 0 0 Z m N h L W F m N W U t Y z N m Y 2 M 0 Y 2 Y x N z l m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1 N Q X 0 N P T F R J V k F a S U 9 O S V 8 w O T A x M j A y N D E 5 M T k w O T Q 5 M y 9 B d X R v U m V t b 3 Z l Z E N v b H V t b n M x L n t J V F R F U j E w N y w w f S Z x d W 9 0 O y w m c X V v d D t T Z W N 0 a W 9 u M S 9 E Q 1 N Q X 0 N P T F R J V k F a S U 9 O S V 8 w O T A x M j A y N D E 5 M T k w O T Q 5 M y 9 B d X R v U m V t b 3 Z l Z E N v b H V t b n M x L n t U Z X J y a X R v c n k s M X 0 m c X V v d D s s J n F 1 b 3 Q 7 U 2 V j d G l v b j E v R E N T U F 9 D T 0 x U S V Z B W k l P T k l f M D k w M T I w M j Q x O T E 5 M D k 0 O T M v Q X V 0 b 1 J l b W 9 2 Z W R D b 2 x 1 b W 5 z M S 5 7 V E l Q T 1 9 E Q V R P N S w y f S Z x d W 9 0 O y w m c X V v d D t T Z W N 0 a W 9 u M S 9 E Q 1 N Q X 0 N P T F R J V k F a S U 9 O S V 8 w O T A x M j A y N D E 5 M T k w O T Q 5 M y 9 B d X R v U m V t b 3 Z l Z E N v b H V t b n M x L n t E Y X R h I H R 5 c G U s M 3 0 m c X V v d D s s J n F 1 b 3 Q 7 U 2 V j d G l v b j E v R E N T U F 9 D T 0 x U S V Z B W k l P T k l f M D k w M T I w M j Q x O T E 5 M D k 0 O T M v Q X V 0 b 1 J l b W 9 2 Z W R D b 2 x 1 b W 5 z M S 5 7 Q U d S S V 9 N Q U R S R S w 0 f S Z x d W 9 0 O y w m c X V v d D t T Z W N 0 a W 9 u M S 9 E Q 1 N Q X 0 N P T F R J V k F a S U 9 O S V 8 w O T A x M j A y N D E 5 M T k w O T Q 5 M y 9 B d X R v U m V t b 3 Z l Z E N v b H V t b n M x L n t U e X B l I G 9 m I G N y b 3 A s N X 0 m c X V v d D s s J n F 1 b 3 Q 7 U 2 V j d G l v b j E v R E N T U F 9 D T 0 x U S V Z B W k l P T k l f M D k w M T I w M j Q x O T E 5 M D k 0 O T M v Q X V 0 b 1 J l b W 9 2 Z W R D b 2 x 1 b W 5 z M S 5 7 V E l N R S w 2 f S Z x d W 9 0 O y w m c X V v d D t T Z W N 0 a W 9 u M S 9 E Q 1 N Q X 0 N P T F R J V k F a S U 9 O S V 8 w O T A x M j A y N D E 5 M T k w O T Q 5 M y 9 B d X R v U m V t b 3 Z l Z E N v b H V t b n M x L n t T Z W x l Y 3 Q g d G l t Z S w 3 f S Z x d W 9 0 O y w m c X V v d D t T Z W N 0 a W 9 u M S 9 E Q 1 N Q X 0 N P T F R J V k F a S U 9 O S V 8 w O T A x M j A y N D E 5 M T k w O T Q 5 M y 9 B d X R v U m V t b 3 Z l Z E N v b H V t b n M x L n t W Y W x 1 Z S w 4 f S Z x d W 9 0 O y w m c X V v d D t T Z W N 0 a W 9 u M S 9 E Q 1 N Q X 0 N P T F R J V k F a S U 9 O S V 8 w O T A x M j A y N D E 5 M T k w O T Q 5 M y 9 B d X R v U m V t b 3 Z l Z E N v b H V t b n M x L n t G b G F n I E N v Z G V z L D l 9 J n F 1 b 3 Q 7 L C Z x d W 9 0 O 1 N l Y 3 R p b 2 4 x L 0 R D U 1 B f Q 0 9 M V E l W Q V p J T 0 5 J X z A 5 M D E y M D I 0 M T k x O T A 5 N D k z L 0 F 1 d G 9 S Z W 1 v d m V k Q 2 9 s d W 1 u c z E u e 0 Z s Y W d z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E N T U F 9 D T 0 x U S V Z B W k l P T k l f M D k w M T I w M j Q x O T E 5 M D k 0 O T M v Q X V 0 b 1 J l b W 9 2 Z W R D b 2 x 1 b W 5 z M S 5 7 S V R U R V I x M D c s M H 0 m c X V v d D s s J n F 1 b 3 Q 7 U 2 V j d G l v b j E v R E N T U F 9 D T 0 x U S V Z B W k l P T k l f M D k w M T I w M j Q x O T E 5 M D k 0 O T M v Q X V 0 b 1 J l b W 9 2 Z W R D b 2 x 1 b W 5 z M S 5 7 V G V y c m l 0 b 3 J 5 L D F 9 J n F 1 b 3 Q 7 L C Z x d W 9 0 O 1 N l Y 3 R p b 2 4 x L 0 R D U 1 B f Q 0 9 M V E l W Q V p J T 0 5 J X z A 5 M D E y M D I 0 M T k x O T A 5 N D k z L 0 F 1 d G 9 S Z W 1 v d m V k Q 2 9 s d W 1 u c z E u e 1 R J U E 9 f R E F U T z U s M n 0 m c X V v d D s s J n F 1 b 3 Q 7 U 2 V j d G l v b j E v R E N T U F 9 D T 0 x U S V Z B W k l P T k l f M D k w M T I w M j Q x O T E 5 M D k 0 O T M v Q X V 0 b 1 J l b W 9 2 Z W R D b 2 x 1 b W 5 z M S 5 7 R G F 0 Y S B 0 e X B l L D N 9 J n F 1 b 3 Q 7 L C Z x d W 9 0 O 1 N l Y 3 R p b 2 4 x L 0 R D U 1 B f Q 0 9 M V E l W Q V p J T 0 5 J X z A 5 M D E y M D I 0 M T k x O T A 5 N D k z L 0 F 1 d G 9 S Z W 1 v d m V k Q 2 9 s d W 1 u c z E u e 0 F H U k l f T U F E U k U s N H 0 m c X V v d D s s J n F 1 b 3 Q 7 U 2 V j d G l v b j E v R E N T U F 9 D T 0 x U S V Z B W k l P T k l f M D k w M T I w M j Q x O T E 5 M D k 0 O T M v Q X V 0 b 1 J l b W 9 2 Z W R D b 2 x 1 b W 5 z M S 5 7 V H l w Z S B v Z i B j c m 9 w L D V 9 J n F 1 b 3 Q 7 L C Z x d W 9 0 O 1 N l Y 3 R p b 2 4 x L 0 R D U 1 B f Q 0 9 M V E l W Q V p J T 0 5 J X z A 5 M D E y M D I 0 M T k x O T A 5 N D k z L 0 F 1 d G 9 S Z W 1 v d m V k Q 2 9 s d W 1 u c z E u e 1 R J T U U s N n 0 m c X V v d D s s J n F 1 b 3 Q 7 U 2 V j d G l v b j E v R E N T U F 9 D T 0 x U S V Z B W k l P T k l f M D k w M T I w M j Q x O T E 5 M D k 0 O T M v Q X V 0 b 1 J l b W 9 2 Z W R D b 2 x 1 b W 5 z M S 5 7 U 2 V s Z W N 0 I H R p b W U s N 3 0 m c X V v d D s s J n F 1 b 3 Q 7 U 2 V j d G l v b j E v R E N T U F 9 D T 0 x U S V Z B W k l P T k l f M D k w M T I w M j Q x O T E 5 M D k 0 O T M v Q X V 0 b 1 J l b W 9 2 Z W R D b 2 x 1 b W 5 z M S 5 7 V m F s d W U s O H 0 m c X V v d D s s J n F 1 b 3 Q 7 U 2 V j d G l v b j E v R E N T U F 9 D T 0 x U S V Z B W k l P T k l f M D k w M T I w M j Q x O T E 5 M D k 0 O T M v Q X V 0 b 1 J l b W 9 2 Z W R D b 2 x 1 b W 5 z M S 5 7 R m x h Z y B D b 2 R l c y w 5 f S Z x d W 9 0 O y w m c X V v d D t T Z W N 0 a W 9 u M S 9 E Q 1 N Q X 0 N P T F R J V k F a S U 9 O S V 8 w O T A x M j A y N D E 5 M T k w O T Q 5 M y 9 B d X R v U m V t b 3 Z l Z E N v b H V t b n M x L n t G b G F n c y w x M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V G F i b G U i L z 4 8 R W 5 0 c n k g V H l w Z T 0 i T m F t Z V V w Z G F 0 Z W R B Z n R l c k Z p b G w i I F Z h b H V l P S J s M C I v P j x F b n R y e S B U e X B l P S J G a W x s V G F y Z 2 V 0 I i B W Y W x 1 Z T 0 i c 0 R D U 1 B f Q 0 9 M V E l W Q V p J T 0 5 J X z A 5 M D E y M D I 0 M T k x O T A 5 N D k z I i 8 + P C 9 T d G F i b G V F b n R y a W V z P j w v S X R l b T 4 8 S X R l b T 4 8 S X R l b U x v Y 2 F 0 a W 9 u P j x J d G V t V H l w Z T 5 G b 3 J t d W x h P C 9 J d G V t V H l w Z T 4 8 S X R l b V B h d G g + U 2 V j d G l v b j E v R E N T U F 9 M Q V R U R V 8 w O T A x M j A y N D E 5 M z k 1 N D c 5 N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4 N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x L T A 5 V D E 4 O j Q x O j E y L j M 5 O T k z M z B a I i 8 + P E V u d H J 5 I F R 5 c G U 9 I k Z p b G x D b 2 x 1 b W 5 U e X B l c y I g V m F s d W U 9 I n N C Z 1 l H Q m d Z R 0 F 3 T U R C Z 1 k 9 I i 8 + P E V u d H J 5 I F R 5 c G U 9 I k Z p b G x D b 2 x 1 b W 5 O Y W 1 l c y I g V m F s d W U 9 I n N b J n F 1 b 3 Q 7 S V R U R V I x M D c m c X V v d D s s J n F 1 b 3 Q 7 V G V y c m l 0 b 3 J 5 J n F 1 b 3 Q 7 L C Z x d W 9 0 O 1 R J U E 9 f R E F U T z U m c X V v d D s s J n F 1 b 3 Q 7 R G F 0 Y S B 0 e X B l J n F 1 b 3 Q 7 L C Z x d W 9 0 O 1 B S T 0 R f T E F U V F 9 D Q V M m c X V v d D s s J n F 1 b 3 Q 7 V H l w Z S B v Z i B k Y W l y e S B w c m 9 k d W N 0 J n F 1 b 3 Q 7 L C Z x d W 9 0 O 1 R J T U U m c X V v d D s s J n F 1 b 3 Q 7 U 2 V s Z W N 0 I H R p b W U m c X V v d D s s J n F 1 b 3 Q 7 V m F s d W U m c X V v d D s s J n F 1 b 3 Q 7 R m x h Z y B D b 2 R l c y Z x d W 9 0 O y w m c X V v d D t G b G F n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m R j N D Y 0 Y T U t Y 2 M 2 M y 0 0 N 2 N h L T k 4 O G I t N m M x M G U 0 N T c x M W Z m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Q 1 N Q X 0 x B V F R F X z A 5 M D E y M D I 0 M T k z O T U 0 N z k 3 L 0 F 1 d G 9 S Z W 1 v d m V k Q 2 9 s d W 1 u c z E u e 0 l U V E V S M T A 3 L D B 9 J n F 1 b 3 Q 7 L C Z x d W 9 0 O 1 N l Y 3 R p b 2 4 x L 0 R D U 1 B f T E F U V E V f M D k w M T I w M j Q x O T M 5 N T Q 3 O T c v Q X V 0 b 1 J l b W 9 2 Z W R D b 2 x 1 b W 5 z M S 5 7 V G V y c m l 0 b 3 J 5 L D F 9 J n F 1 b 3 Q 7 L C Z x d W 9 0 O 1 N l Y 3 R p b 2 4 x L 0 R D U 1 B f T E F U V E V f M D k w M T I w M j Q x O T M 5 N T Q 3 O T c v Q X V 0 b 1 J l b W 9 2 Z W R D b 2 x 1 b W 5 z M S 5 7 V E l Q T 1 9 E Q V R P N S w y f S Z x d W 9 0 O y w m c X V v d D t T Z W N 0 a W 9 u M S 9 E Q 1 N Q X 0 x B V F R F X z A 5 M D E y M D I 0 M T k z O T U 0 N z k 3 L 0 F 1 d G 9 S Z W 1 v d m V k Q 2 9 s d W 1 u c z E u e 0 R h d G E g d H l w Z S w z f S Z x d W 9 0 O y w m c X V v d D t T Z W N 0 a W 9 u M S 9 E Q 1 N Q X 0 x B V F R F X z A 5 M D E y M D I 0 M T k z O T U 0 N z k 3 L 0 F 1 d G 9 S Z W 1 v d m V k Q 2 9 s d W 1 u c z E u e 1 B S T 0 R f T E F U V F 9 D Q V M s N H 0 m c X V v d D s s J n F 1 b 3 Q 7 U 2 V j d G l v b j E v R E N T U F 9 M Q V R U R V 8 w O T A x M j A y N D E 5 M z k 1 N D c 5 N y 9 B d X R v U m V t b 3 Z l Z E N v b H V t b n M x L n t U e X B l I G 9 m I G R h a X J 5 I H B y b 2 R 1 Y 3 Q s N X 0 m c X V v d D s s J n F 1 b 3 Q 7 U 2 V j d G l v b j E v R E N T U F 9 M Q V R U R V 8 w O T A x M j A y N D E 5 M z k 1 N D c 5 N y 9 B d X R v U m V t b 3 Z l Z E N v b H V t b n M x L n t U S U 1 F L D Z 9 J n F 1 b 3 Q 7 L C Z x d W 9 0 O 1 N l Y 3 R p b 2 4 x L 0 R D U 1 B f T E F U V E V f M D k w M T I w M j Q x O T M 5 N T Q 3 O T c v Q X V 0 b 1 J l b W 9 2 Z W R D b 2 x 1 b W 5 z M S 5 7 U 2 V s Z W N 0 I H R p b W U s N 3 0 m c X V v d D s s J n F 1 b 3 Q 7 U 2 V j d G l v b j E v R E N T U F 9 M Q V R U R V 8 w O T A x M j A y N D E 5 M z k 1 N D c 5 N y 9 B d X R v U m V t b 3 Z l Z E N v b H V t b n M x L n t W Y W x 1 Z S w 4 f S Z x d W 9 0 O y w m c X V v d D t T Z W N 0 a W 9 u M S 9 E Q 1 N Q X 0 x B V F R F X z A 5 M D E y M D I 0 M T k z O T U 0 N z k 3 L 0 F 1 d G 9 S Z W 1 v d m V k Q 2 9 s d W 1 u c z E u e 0 Z s Y W c g Q 2 9 k Z X M s O X 0 m c X V v d D s s J n F 1 b 3 Q 7 U 2 V j d G l v b j E v R E N T U F 9 M Q V R U R V 8 w O T A x M j A y N D E 5 M z k 1 N D c 5 N y 9 B d X R v U m V t b 3 Z l Z E N v b H V t b n M x L n t G b G F n c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R D U 1 B f T E F U V E V f M D k w M T I w M j Q x O T M 5 N T Q 3 O T c v Q X V 0 b 1 J l b W 9 2 Z W R D b 2 x 1 b W 5 z M S 5 7 S V R U R V I x M D c s M H 0 m c X V v d D s s J n F 1 b 3 Q 7 U 2 V j d G l v b j E v R E N T U F 9 M Q V R U R V 8 w O T A x M j A y N D E 5 M z k 1 N D c 5 N y 9 B d X R v U m V t b 3 Z l Z E N v b H V t b n M x L n t U Z X J y a X R v c n k s M X 0 m c X V v d D s s J n F 1 b 3 Q 7 U 2 V j d G l v b j E v R E N T U F 9 M Q V R U R V 8 w O T A x M j A y N D E 5 M z k 1 N D c 5 N y 9 B d X R v U m V t b 3 Z l Z E N v b H V t b n M x L n t U S V B P X 0 R B V E 8 1 L D J 9 J n F 1 b 3 Q 7 L C Z x d W 9 0 O 1 N l Y 3 R p b 2 4 x L 0 R D U 1 B f T E F U V E V f M D k w M T I w M j Q x O T M 5 N T Q 3 O T c v Q X V 0 b 1 J l b W 9 2 Z W R D b 2 x 1 b W 5 z M S 5 7 R G F 0 Y S B 0 e X B l L D N 9 J n F 1 b 3 Q 7 L C Z x d W 9 0 O 1 N l Y 3 R p b 2 4 x L 0 R D U 1 B f T E F U V E V f M D k w M T I w M j Q x O T M 5 N T Q 3 O T c v Q X V 0 b 1 J l b W 9 2 Z W R D b 2 x 1 b W 5 z M S 5 7 U F J P R F 9 M Q V R U X 0 N B U y w 0 f S Z x d W 9 0 O y w m c X V v d D t T Z W N 0 a W 9 u M S 9 E Q 1 N Q X 0 x B V F R F X z A 5 M D E y M D I 0 M T k z O T U 0 N z k 3 L 0 F 1 d G 9 S Z W 1 v d m V k Q 2 9 s d W 1 u c z E u e 1 R 5 c G U g b 2 Y g Z G F p c n k g c H J v Z H V j d C w 1 f S Z x d W 9 0 O y w m c X V v d D t T Z W N 0 a W 9 u M S 9 E Q 1 N Q X 0 x B V F R F X z A 5 M D E y M D I 0 M T k z O T U 0 N z k 3 L 0 F 1 d G 9 S Z W 1 v d m V k Q 2 9 s d W 1 u c z E u e 1 R J T U U s N n 0 m c X V v d D s s J n F 1 b 3 Q 7 U 2 V j d G l v b j E v R E N T U F 9 M Q V R U R V 8 w O T A x M j A y N D E 5 M z k 1 N D c 5 N y 9 B d X R v U m V t b 3 Z l Z E N v b H V t b n M x L n t T Z W x l Y 3 Q g d G l t Z S w 3 f S Z x d W 9 0 O y w m c X V v d D t T Z W N 0 a W 9 u M S 9 E Q 1 N Q X 0 x B V F R F X z A 5 M D E y M D I 0 M T k z O T U 0 N z k 3 L 0 F 1 d G 9 S Z W 1 v d m V k Q 2 9 s d W 1 u c z E u e 1 Z h b H V l L D h 9 J n F 1 b 3 Q 7 L C Z x d W 9 0 O 1 N l Y 3 R p b 2 4 x L 0 R D U 1 B f T E F U V E V f M D k w M T I w M j Q x O T M 5 N T Q 3 O T c v Q X V 0 b 1 J l b W 9 2 Z W R D b 2 x 1 b W 5 z M S 5 7 R m x h Z y B D b 2 R l c y w 5 f S Z x d W 9 0 O y w m c X V v d D t T Z W N 0 a W 9 u M S 9 E Q 1 N Q X 0 x B V F R F X z A 5 M D E y M D I 0 M T k z O T U 0 N z k 3 L 0 F 1 d G 9 S Z W 1 v d m V k Q 2 9 s d W 1 u c z E u e 0 Z s Y W d z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R E N T U F 9 N Q U N F T E x B W k l P T k l f M D k w M T I w M j Q y M D A y N D U 5 O T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x L T A 5 V D E 5 O j A z O j A 2 L j I y M D k 2 N j V a I i 8 + P E V u d H J 5 I F R 5 c G U 9 I k Z p b G x D b 2 x 1 b W 5 U e X B l c y I g V m F s d W U 9 I n N C Z 1 l H Q m d Z R 0 J n W U R B d 0 1 H Q m c 9 P S I v P j x F b n R y e S B U e X B l P S J G a W x s Q 2 9 s d W 1 u T m F t Z X M i I F Z h b H V l P S J z W y Z x d W 9 0 O 0 l U V E V S M T A 3 J n F 1 b 3 Q 7 L C Z x d W 9 0 O 1 R l c n J p d G 9 y e S Z x d W 9 0 O y w m c X V v d D t U S V B P X 0 R B V E 8 1 J n F 1 b 3 Q 7 L C Z x d W 9 0 O 0 R h d G E g d H l w Z S Z x d W 9 0 O y w m c X V v d D t U S V B P X 0 F M T E V W Q U 1 F T l R P J n F 1 b 3 Q 7 L C Z x d W 9 0 O 1 R 5 c G U g b 2 Y g a G V y Z C Z x d W 9 0 O y w m c X V v d D t P U k l H X 1 J J U y Z x d W 9 0 O y w m c X V v d D t D Y X R l Z 2 9 y e S B v Z i B z b G F 1 Z 2 h 0 Z X J o b 3 V z Z S Z x d W 9 0 O y w m c X V v d D t U S U 1 F J n F 1 b 3 Q 7 L C Z x d W 9 0 O 1 N l b G V j d C B 0 a W 1 l J n F 1 b 3 Q 7 L C Z x d W 9 0 O 1 Z h b H V l J n F 1 b 3 Q 7 L C Z x d W 9 0 O 0 Z s Y W c g Q 2 9 k Z X M m c X V v d D s s J n F 1 b 3 Q 7 R m x h Z 3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y M T c w O D M z L T Z h Y j M t N G V k Y y 0 4 Y j B j L W U 0 O D Z h M T g y Z G V k Z i I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N T U F 9 N Q U N F T E x B W k l P T k l f M D k w M T I w M j Q y M D A y N D U 5 O T I v Q X V 0 b 1 J l b W 9 2 Z W R D b 2 x 1 b W 5 z M S 5 7 S V R U R V I x M D c s M H 0 m c X V v d D s s J n F 1 b 3 Q 7 U 2 V j d G l v b j E v R E N T U F 9 N Q U N F T E x B W k l P T k l f M D k w M T I w M j Q y M D A y N D U 5 O T I v Q X V 0 b 1 J l b W 9 2 Z W R D b 2 x 1 b W 5 z M S 5 7 V G V y c m l 0 b 3 J 5 L D F 9 J n F 1 b 3 Q 7 L C Z x d W 9 0 O 1 N l Y 3 R p b 2 4 x L 0 R D U 1 B f T U F D R U x M Q V p J T 0 5 J X z A 5 M D E y M D I 0 M j A w M j Q 1 O T k y L 0 F 1 d G 9 S Z W 1 v d m V k Q 2 9 s d W 1 u c z E u e 1 R J U E 9 f R E F U T z U s M n 0 m c X V v d D s s J n F 1 b 3 Q 7 U 2 V j d G l v b j E v R E N T U F 9 N Q U N F T E x B W k l P T k l f M D k w M T I w M j Q y M D A y N D U 5 O T I v Q X V 0 b 1 J l b W 9 2 Z W R D b 2 x 1 b W 5 z M S 5 7 R G F 0 Y S B 0 e X B l L D N 9 J n F 1 b 3 Q 7 L C Z x d W 9 0 O 1 N l Y 3 R p b 2 4 x L 0 R D U 1 B f T U F D R U x M Q V p J T 0 5 J X z A 5 M D E y M D I 0 M j A w M j Q 1 O T k y L 0 F 1 d G 9 S Z W 1 v d m V k Q 2 9 s d W 1 u c z E u e 1 R J U E 9 f Q U x M R V Z B T U V O V E 8 s N H 0 m c X V v d D s s J n F 1 b 3 Q 7 U 2 V j d G l v b j E v R E N T U F 9 N Q U N F T E x B W k l P T k l f M D k w M T I w M j Q y M D A y N D U 5 O T I v Q X V 0 b 1 J l b W 9 2 Z W R D b 2 x 1 b W 5 z M S 5 7 V H l w Z S B v Z i B o Z X J k L D V 9 J n F 1 b 3 Q 7 L C Z x d W 9 0 O 1 N l Y 3 R p b 2 4 x L 0 R D U 1 B f T U F D R U x M Q V p J T 0 5 J X z A 5 M D E y M D I 0 M j A w M j Q 1 O T k y L 0 F 1 d G 9 S Z W 1 v d m V k Q 2 9 s d W 1 u c z E u e 0 9 S S U d f U k l T L D Z 9 J n F 1 b 3 Q 7 L C Z x d W 9 0 O 1 N l Y 3 R p b 2 4 x L 0 R D U 1 B f T U F D R U x M Q V p J T 0 5 J X z A 5 M D E y M D I 0 M j A w M j Q 1 O T k y L 0 F 1 d G 9 S Z W 1 v d m V k Q 2 9 s d W 1 u c z E u e 0 N h d G V n b 3 J 5 I G 9 m I H N s Y X V n a H R l c m h v d X N l L D d 9 J n F 1 b 3 Q 7 L C Z x d W 9 0 O 1 N l Y 3 R p b 2 4 x L 0 R D U 1 B f T U F D R U x M Q V p J T 0 5 J X z A 5 M D E y M D I 0 M j A w M j Q 1 O T k y L 0 F 1 d G 9 S Z W 1 v d m V k Q 2 9 s d W 1 u c z E u e 1 R J T U U s O H 0 m c X V v d D s s J n F 1 b 3 Q 7 U 2 V j d G l v b j E v R E N T U F 9 N Q U N F T E x B W k l P T k l f M D k w M T I w M j Q y M D A y N D U 5 O T I v Q X V 0 b 1 J l b W 9 2 Z W R D b 2 x 1 b W 5 z M S 5 7 U 2 V s Z W N 0 I H R p b W U s O X 0 m c X V v d D s s J n F 1 b 3 Q 7 U 2 V j d G l v b j E v R E N T U F 9 N Q U N F T E x B W k l P T k l f M D k w M T I w M j Q y M D A y N D U 5 O T I v Q X V 0 b 1 J l b W 9 2 Z W R D b 2 x 1 b W 5 z M S 5 7 V m F s d W U s M T B 9 J n F 1 b 3 Q 7 L C Z x d W 9 0 O 1 N l Y 3 R p b 2 4 x L 0 R D U 1 B f T U F D R U x M Q V p J T 0 5 J X z A 5 M D E y M D I 0 M j A w M j Q 1 O T k y L 0 F 1 d G 9 S Z W 1 v d m V k Q 2 9 s d W 1 u c z E u e 0 Z s Y W c g Q 2 9 k Z X M s M T F 9 J n F 1 b 3 Q 7 L C Z x d W 9 0 O 1 N l Y 3 R p b 2 4 x L 0 R D U 1 B f T U F D R U x M Q V p J T 0 5 J X z A 5 M D E y M D I 0 M j A w M j Q 1 O T k y L 0 F 1 d G 9 S Z W 1 v d m V k Q 2 9 s d W 1 u c z E u e 0 Z s Y W d z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E N T U F 9 N Q U N F T E x B W k l P T k l f M D k w M T I w M j Q y M D A y N D U 5 O T I v Q X V 0 b 1 J l b W 9 2 Z W R D b 2 x 1 b W 5 z M S 5 7 S V R U R V I x M D c s M H 0 m c X V v d D s s J n F 1 b 3 Q 7 U 2 V j d G l v b j E v R E N T U F 9 N Q U N F T E x B W k l P T k l f M D k w M T I w M j Q y M D A y N D U 5 O T I v Q X V 0 b 1 J l b W 9 2 Z W R D b 2 x 1 b W 5 z M S 5 7 V G V y c m l 0 b 3 J 5 L D F 9 J n F 1 b 3 Q 7 L C Z x d W 9 0 O 1 N l Y 3 R p b 2 4 x L 0 R D U 1 B f T U F D R U x M Q V p J T 0 5 J X z A 5 M D E y M D I 0 M j A w M j Q 1 O T k y L 0 F 1 d G 9 S Z W 1 v d m V k Q 2 9 s d W 1 u c z E u e 1 R J U E 9 f R E F U T z U s M n 0 m c X V v d D s s J n F 1 b 3 Q 7 U 2 V j d G l v b j E v R E N T U F 9 N Q U N F T E x B W k l P T k l f M D k w M T I w M j Q y M D A y N D U 5 O T I v Q X V 0 b 1 J l b W 9 2 Z W R D b 2 x 1 b W 5 z M S 5 7 R G F 0 Y S B 0 e X B l L D N 9 J n F 1 b 3 Q 7 L C Z x d W 9 0 O 1 N l Y 3 R p b 2 4 x L 0 R D U 1 B f T U F D R U x M Q V p J T 0 5 J X z A 5 M D E y M D I 0 M j A w M j Q 1 O T k y L 0 F 1 d G 9 S Z W 1 v d m V k Q 2 9 s d W 1 u c z E u e 1 R J U E 9 f Q U x M R V Z B T U V O V E 8 s N H 0 m c X V v d D s s J n F 1 b 3 Q 7 U 2 V j d G l v b j E v R E N T U F 9 N Q U N F T E x B W k l P T k l f M D k w M T I w M j Q y M D A y N D U 5 O T I v Q X V 0 b 1 J l b W 9 2 Z W R D b 2 x 1 b W 5 z M S 5 7 V H l w Z S B v Z i B o Z X J k L D V 9 J n F 1 b 3 Q 7 L C Z x d W 9 0 O 1 N l Y 3 R p b 2 4 x L 0 R D U 1 B f T U F D R U x M Q V p J T 0 5 J X z A 5 M D E y M D I 0 M j A w M j Q 1 O T k y L 0 F 1 d G 9 S Z W 1 v d m V k Q 2 9 s d W 1 u c z E u e 0 9 S S U d f U k l T L D Z 9 J n F 1 b 3 Q 7 L C Z x d W 9 0 O 1 N l Y 3 R p b 2 4 x L 0 R D U 1 B f T U F D R U x M Q V p J T 0 5 J X z A 5 M D E y M D I 0 M j A w M j Q 1 O T k y L 0 F 1 d G 9 S Z W 1 v d m V k Q 2 9 s d W 1 u c z E u e 0 N h d G V n b 3 J 5 I G 9 m I H N s Y X V n a H R l c m h v d X N l L D d 9 J n F 1 b 3 Q 7 L C Z x d W 9 0 O 1 N l Y 3 R p b 2 4 x L 0 R D U 1 B f T U F D R U x M Q V p J T 0 5 J X z A 5 M D E y M D I 0 M j A w M j Q 1 O T k y L 0 F 1 d G 9 S Z W 1 v d m V k Q 2 9 s d W 1 u c z E u e 1 R J T U U s O H 0 m c X V v d D s s J n F 1 b 3 Q 7 U 2 V j d G l v b j E v R E N T U F 9 N Q U N F T E x B W k l P T k l f M D k w M T I w M j Q y M D A y N D U 5 O T I v Q X V 0 b 1 J l b W 9 2 Z W R D b 2 x 1 b W 5 z M S 5 7 U 2 V s Z W N 0 I H R p b W U s O X 0 m c X V v d D s s J n F 1 b 3 Q 7 U 2 V j d G l v b j E v R E N T U F 9 N Q U N F T E x B W k l P T k l f M D k w M T I w M j Q y M D A y N D U 5 O T I v Q X V 0 b 1 J l b W 9 2 Z W R D b 2 x 1 b W 5 z M S 5 7 V m F s d W U s M T B 9 J n F 1 b 3 Q 7 L C Z x d W 9 0 O 1 N l Y 3 R p b 2 4 x L 0 R D U 1 B f T U F D R U x M Q V p J T 0 5 J X z A 5 M D E y M D I 0 M j A w M j Q 1 O T k y L 0 F 1 d G 9 S Z W 1 v d m V k Q 2 9 s d W 1 u c z E u e 0 Z s Y W c g Q 2 9 k Z X M s M T F 9 J n F 1 b 3 Q 7 L C Z x d W 9 0 O 1 N l Y 3 R p b 2 4 x L 0 R D U 1 B f T U F D R U x M Q V p J T 0 5 J X z A 5 M D E y M D I 0 M j A w M j Q 1 O T k y L 0 F 1 d G 9 S Z W 1 v d m V k Q 2 9 s d W 1 u c z E u e 0 Z s Y W d z L D E y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G V z d F 8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S 0 y O V Q x M D o y M z o z M S 4 2 N T g y N D Q w W i I v P j x F b n R y e S B U e X B l P S J G a W x s Q 2 9 s d W 1 u V H l w Z X M i I F Z h b H V l P S J z Q m d R R U J B W U V C Q V F H Q k F R R U J B U U d C Q V F F Q k F R R 0 J B U U V C Q V F H Q k F R R U J B U U d C Q V F F Q k F R R 0 J B U U V C Q V E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y N T A 0 Z D F h L T k x M m Q t N G I 2 M y 1 i M m R m L T I 4 M D R m O G M 1 N j E 0 M S I v P j x F b n R y e S B U e X B l P S J S Z W x h d G l v b n N o a X B J b m Z v Q 2 9 u d G F p b m V y I i B W Y W x 1 Z T 0 i c 3 s m c X V v d D t j b 2 x 1 b W 5 D b 3 V u d C Z x d W 9 0 O z o 0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V z d F 8 y L 0 F 1 d G 9 S Z W 1 v d m V k Q 2 9 s d W 1 u c z E u e 0 N v b H V t b j E s M H 0 m c X V v d D s s J n F 1 b 3 Q 7 U 2 V j d G l v b j E v d G V z d F 8 y L 0 F 1 d G 9 S Z W 1 v d m V k Q 2 9 s d W 1 u c z E u e 0 N v b H V t b j I s M X 0 m c X V v d D s s J n F 1 b 3 Q 7 U 2 V j d G l v b j E v d G V z d F 8 y L 0 F 1 d G 9 S Z W 1 v d m V k Q 2 9 s d W 1 u c z E u e 0 N v b H V t b j M s M n 0 m c X V v d D s s J n F 1 b 3 Q 7 U 2 V j d G l v b j E v d G V z d F 8 y L 0 F 1 d G 9 S Z W 1 v d m V k Q 2 9 s d W 1 u c z E u e 0 N v b H V t b j Q s M 3 0 m c X V v d D s s J n F 1 b 3 Q 7 U 2 V j d G l v b j E v d G V z d F 8 y L 0 F 1 d G 9 S Z W 1 v d m V k Q 2 9 s d W 1 u c z E u e 0 N v b H V t b j U s N H 0 m c X V v d D s s J n F 1 b 3 Q 7 U 2 V j d G l v b j E v d G V z d F 8 y L 0 F 1 d G 9 S Z W 1 v d m V k Q 2 9 s d W 1 u c z E u e 0 N v b H V t b j Y s N X 0 m c X V v d D s s J n F 1 b 3 Q 7 U 2 V j d G l v b j E v d G V z d F 8 y L 0 F 1 d G 9 S Z W 1 v d m V k Q 2 9 s d W 1 u c z E u e 0 N v b H V t b j c s N n 0 m c X V v d D s s J n F 1 b 3 Q 7 U 2 V j d G l v b j E v d G V z d F 8 y L 0 F 1 d G 9 S Z W 1 v d m V k Q 2 9 s d W 1 u c z E u e 0 N v b H V t b j g s N 3 0 m c X V v d D s s J n F 1 b 3 Q 7 U 2 V j d G l v b j E v d G V z d F 8 y L 0 F 1 d G 9 S Z W 1 v d m V k Q 2 9 s d W 1 u c z E u e 0 N v b H V t b j k s O H 0 m c X V v d D s s J n F 1 b 3 Q 7 U 2 V j d G l v b j E v d G V z d F 8 y L 0 F 1 d G 9 S Z W 1 v d m V k Q 2 9 s d W 1 u c z E u e 0 N v b H V t b j E w L D l 9 J n F 1 b 3 Q 7 L C Z x d W 9 0 O 1 N l Y 3 R p b 2 4 x L 3 R l c 3 R f M i 9 B d X R v U m V t b 3 Z l Z E N v b H V t b n M x L n t D b 2 x 1 b W 4 x M S w x M H 0 m c X V v d D s s J n F 1 b 3 Q 7 U 2 V j d G l v b j E v d G V z d F 8 y L 0 F 1 d G 9 S Z W 1 v d m V k Q 2 9 s d W 1 u c z E u e 0 N v b H V t b j E y L D E x f S Z x d W 9 0 O y w m c X V v d D t T Z W N 0 a W 9 u M S 9 0 Z X N 0 X z I v Q X V 0 b 1 J l b W 9 2 Z W R D b 2 x 1 b W 5 z M S 5 7 Q 2 9 s d W 1 u M T M s M T J 9 J n F 1 b 3 Q 7 L C Z x d W 9 0 O 1 N l Y 3 R p b 2 4 x L 3 R l c 3 R f M i 9 B d X R v U m V t b 3 Z l Z E N v b H V t b n M x L n t D b 2 x 1 b W 4 x N C w x M 3 0 m c X V v d D s s J n F 1 b 3 Q 7 U 2 V j d G l v b j E v d G V z d F 8 y L 0 F 1 d G 9 S Z W 1 v d m V k Q 2 9 s d W 1 u c z E u e 0 N v b H V t b j E 1 L D E 0 f S Z x d W 9 0 O y w m c X V v d D t T Z W N 0 a W 9 u M S 9 0 Z X N 0 X z I v Q X V 0 b 1 J l b W 9 2 Z W R D b 2 x 1 b W 5 z M S 5 7 Q 2 9 s d W 1 u M T Y s M T V 9 J n F 1 b 3 Q 7 L C Z x d W 9 0 O 1 N l Y 3 R p b 2 4 x L 3 R l c 3 R f M i 9 B d X R v U m V t b 3 Z l Z E N v b H V t b n M x L n t D b 2 x 1 b W 4 x N y w x N n 0 m c X V v d D s s J n F 1 b 3 Q 7 U 2 V j d G l v b j E v d G V z d F 8 y L 0 F 1 d G 9 S Z W 1 v d m V k Q 2 9 s d W 1 u c z E u e 0 N v b H V t b j E 4 L D E 3 f S Z x d W 9 0 O y w m c X V v d D t T Z W N 0 a W 9 u M S 9 0 Z X N 0 X z I v Q X V 0 b 1 J l b W 9 2 Z W R D b 2 x 1 b W 5 z M S 5 7 Q 2 9 s d W 1 u M T k s M T h 9 J n F 1 b 3 Q 7 L C Z x d W 9 0 O 1 N l Y 3 R p b 2 4 x L 3 R l c 3 R f M i 9 B d X R v U m V t b 3 Z l Z E N v b H V t b n M x L n t D b 2 x 1 b W 4 y M C w x O X 0 m c X V v d D s s J n F 1 b 3 Q 7 U 2 V j d G l v b j E v d G V z d F 8 y L 0 F 1 d G 9 S Z W 1 v d m V k Q 2 9 s d W 1 u c z E u e 0 N v b H V t b j I x L D I w f S Z x d W 9 0 O y w m c X V v d D t T Z W N 0 a W 9 u M S 9 0 Z X N 0 X z I v Q X V 0 b 1 J l b W 9 2 Z W R D b 2 x 1 b W 5 z M S 5 7 Q 2 9 s d W 1 u M j I s M j F 9 J n F 1 b 3 Q 7 L C Z x d W 9 0 O 1 N l Y 3 R p b 2 4 x L 3 R l c 3 R f M i 9 B d X R v U m V t b 3 Z l Z E N v b H V t b n M x L n t D b 2 x 1 b W 4 y M y w y M n 0 m c X V v d D s s J n F 1 b 3 Q 7 U 2 V j d G l v b j E v d G V z d F 8 y L 0 F 1 d G 9 S Z W 1 v d m V k Q 2 9 s d W 1 u c z E u e 0 N v b H V t b j I 0 L D I z f S Z x d W 9 0 O y w m c X V v d D t T Z W N 0 a W 9 u M S 9 0 Z X N 0 X z I v Q X V 0 b 1 J l b W 9 2 Z W R D b 2 x 1 b W 5 z M S 5 7 Q 2 9 s d W 1 u M j U s M j R 9 J n F 1 b 3 Q 7 L C Z x d W 9 0 O 1 N l Y 3 R p b 2 4 x L 3 R l c 3 R f M i 9 B d X R v U m V t b 3 Z l Z E N v b H V t b n M x L n t D b 2 x 1 b W 4 y N i w y N X 0 m c X V v d D s s J n F 1 b 3 Q 7 U 2 V j d G l v b j E v d G V z d F 8 y L 0 F 1 d G 9 S Z W 1 v d m V k Q 2 9 s d W 1 u c z E u e 0 N v b H V t b j I 3 L D I 2 f S Z x d W 9 0 O y w m c X V v d D t T Z W N 0 a W 9 u M S 9 0 Z X N 0 X z I v Q X V 0 b 1 J l b W 9 2 Z W R D b 2 x 1 b W 5 z M S 5 7 Q 2 9 s d W 1 u M j g s M j d 9 J n F 1 b 3 Q 7 L C Z x d W 9 0 O 1 N l Y 3 R p b 2 4 x L 3 R l c 3 R f M i 9 B d X R v U m V t b 3 Z l Z E N v b H V t b n M x L n t D b 2 x 1 b W 4 y O S w y O H 0 m c X V v d D s s J n F 1 b 3 Q 7 U 2 V j d G l v b j E v d G V z d F 8 y L 0 F 1 d G 9 S Z W 1 v d m V k Q 2 9 s d W 1 u c z E u e 0 N v b H V t b j M w L D I 5 f S Z x d W 9 0 O y w m c X V v d D t T Z W N 0 a W 9 u M S 9 0 Z X N 0 X z I v Q X V 0 b 1 J l b W 9 2 Z W R D b 2 x 1 b W 5 z M S 5 7 Q 2 9 s d W 1 u M z E s M z B 9 J n F 1 b 3 Q 7 L C Z x d W 9 0 O 1 N l Y 3 R p b 2 4 x L 3 R l c 3 R f M i 9 B d X R v U m V t b 3 Z l Z E N v b H V t b n M x L n t D b 2 x 1 b W 4 z M i w z M X 0 m c X V v d D s s J n F 1 b 3 Q 7 U 2 V j d G l v b j E v d G V z d F 8 y L 0 F 1 d G 9 S Z W 1 v d m V k Q 2 9 s d W 1 u c z E u e 0 N v b H V t b j M z L D M y f S Z x d W 9 0 O y w m c X V v d D t T Z W N 0 a W 9 u M S 9 0 Z X N 0 X z I v Q X V 0 b 1 J l b W 9 2 Z W R D b 2 x 1 b W 5 z M S 5 7 Q 2 9 s d W 1 u M z Q s M z N 9 J n F 1 b 3 Q 7 L C Z x d W 9 0 O 1 N l Y 3 R p b 2 4 x L 3 R l c 3 R f M i 9 B d X R v U m V t b 3 Z l Z E N v b H V t b n M x L n t D b 2 x 1 b W 4 z N S w z N H 0 m c X V v d D s s J n F 1 b 3 Q 7 U 2 V j d G l v b j E v d G V z d F 8 y L 0 F 1 d G 9 S Z W 1 v d m V k Q 2 9 s d W 1 u c z E u e 0 N v b H V t b j M 2 L D M 1 f S Z x d W 9 0 O y w m c X V v d D t T Z W N 0 a W 9 u M S 9 0 Z X N 0 X z I v Q X V 0 b 1 J l b W 9 2 Z W R D b 2 x 1 b W 5 z M S 5 7 Q 2 9 s d W 1 u M z c s M z Z 9 J n F 1 b 3 Q 7 L C Z x d W 9 0 O 1 N l Y 3 R p b 2 4 x L 3 R l c 3 R f M i 9 B d X R v U m V t b 3 Z l Z E N v b H V t b n M x L n t D b 2 x 1 b W 4 z O C w z N 3 0 m c X V v d D s s J n F 1 b 3 Q 7 U 2 V j d G l v b j E v d G V z d F 8 y L 0 F 1 d G 9 S Z W 1 v d m V k Q 2 9 s d W 1 u c z E u e 0 N v b H V t b j M 5 L D M 4 f S Z x d W 9 0 O y w m c X V v d D t T Z W N 0 a W 9 u M S 9 0 Z X N 0 X z I v Q X V 0 b 1 J l b W 9 2 Z W R D b 2 x 1 b W 5 z M S 5 7 Q 2 9 s d W 1 u N D A s M z l 9 J n F 1 b 3 Q 7 L C Z x d W 9 0 O 1 N l Y 3 R p b 2 4 x L 3 R l c 3 R f M i 9 B d X R v U m V t b 3 Z l Z E N v b H V t b n M x L n t D b 2 x 1 b W 4 0 M S w 0 M H 0 m c X V v d D s s J n F 1 b 3 Q 7 U 2 V j d G l v b j E v d G V z d F 8 y L 0 F 1 d G 9 S Z W 1 v d m V k Q 2 9 s d W 1 u c z E u e 0 N v b H V t b j Q y L D Q x f S Z x d W 9 0 O y w m c X V v d D t T Z W N 0 a W 9 u M S 9 0 Z X N 0 X z I v Q X V 0 b 1 J l b W 9 2 Z W R D b 2 x 1 b W 5 z M S 5 7 Q 2 9 s d W 1 u N D M s N D J 9 J n F 1 b 3 Q 7 L C Z x d W 9 0 O 1 N l Y 3 R p b 2 4 x L 3 R l c 3 R f M i 9 B d X R v U m V t b 3 Z l Z E N v b H V t b n M x L n t D b 2 x 1 b W 4 0 N C w 0 M 3 0 m c X V v d D t d L C Z x d W 9 0 O 0 N v b H V t b k N v d W 5 0 J n F 1 b 3 Q 7 O j Q 0 L C Z x d W 9 0 O 0 t l e U N v b H V t b k 5 h b W V z J n F 1 b 3 Q 7 O l t d L C Z x d W 9 0 O 0 N v b H V t b k l k Z W 5 0 a X R p Z X M m c X V v d D s 6 W y Z x d W 9 0 O 1 N l Y 3 R p b 2 4 x L 3 R l c 3 R f M i 9 B d X R v U m V t b 3 Z l Z E N v b H V t b n M x L n t D b 2 x 1 b W 4 x L D B 9 J n F 1 b 3 Q 7 L C Z x d W 9 0 O 1 N l Y 3 R p b 2 4 x L 3 R l c 3 R f M i 9 B d X R v U m V t b 3 Z l Z E N v b H V t b n M x L n t D b 2 x 1 b W 4 y L D F 9 J n F 1 b 3 Q 7 L C Z x d W 9 0 O 1 N l Y 3 R p b 2 4 x L 3 R l c 3 R f M i 9 B d X R v U m V t b 3 Z l Z E N v b H V t b n M x L n t D b 2 x 1 b W 4 z L D J 9 J n F 1 b 3 Q 7 L C Z x d W 9 0 O 1 N l Y 3 R p b 2 4 x L 3 R l c 3 R f M i 9 B d X R v U m V t b 3 Z l Z E N v b H V t b n M x L n t D b 2 x 1 b W 4 0 L D N 9 J n F 1 b 3 Q 7 L C Z x d W 9 0 O 1 N l Y 3 R p b 2 4 x L 3 R l c 3 R f M i 9 B d X R v U m V t b 3 Z l Z E N v b H V t b n M x L n t D b 2 x 1 b W 4 1 L D R 9 J n F 1 b 3 Q 7 L C Z x d W 9 0 O 1 N l Y 3 R p b 2 4 x L 3 R l c 3 R f M i 9 B d X R v U m V t b 3 Z l Z E N v b H V t b n M x L n t D b 2 x 1 b W 4 2 L D V 9 J n F 1 b 3 Q 7 L C Z x d W 9 0 O 1 N l Y 3 R p b 2 4 x L 3 R l c 3 R f M i 9 B d X R v U m V t b 3 Z l Z E N v b H V t b n M x L n t D b 2 x 1 b W 4 3 L D Z 9 J n F 1 b 3 Q 7 L C Z x d W 9 0 O 1 N l Y 3 R p b 2 4 x L 3 R l c 3 R f M i 9 B d X R v U m V t b 3 Z l Z E N v b H V t b n M x L n t D b 2 x 1 b W 4 4 L D d 9 J n F 1 b 3 Q 7 L C Z x d W 9 0 O 1 N l Y 3 R p b 2 4 x L 3 R l c 3 R f M i 9 B d X R v U m V t b 3 Z l Z E N v b H V t b n M x L n t D b 2 x 1 b W 4 5 L D h 9 J n F 1 b 3 Q 7 L C Z x d W 9 0 O 1 N l Y 3 R p b 2 4 x L 3 R l c 3 R f M i 9 B d X R v U m V t b 3 Z l Z E N v b H V t b n M x L n t D b 2 x 1 b W 4 x M C w 5 f S Z x d W 9 0 O y w m c X V v d D t T Z W N 0 a W 9 u M S 9 0 Z X N 0 X z I v Q X V 0 b 1 J l b W 9 2 Z W R D b 2 x 1 b W 5 z M S 5 7 Q 2 9 s d W 1 u M T E s M T B 9 J n F 1 b 3 Q 7 L C Z x d W 9 0 O 1 N l Y 3 R p b 2 4 x L 3 R l c 3 R f M i 9 B d X R v U m V t b 3 Z l Z E N v b H V t b n M x L n t D b 2 x 1 b W 4 x M i w x M X 0 m c X V v d D s s J n F 1 b 3 Q 7 U 2 V j d G l v b j E v d G V z d F 8 y L 0 F 1 d G 9 S Z W 1 v d m V k Q 2 9 s d W 1 u c z E u e 0 N v b H V t b j E z L D E y f S Z x d W 9 0 O y w m c X V v d D t T Z W N 0 a W 9 u M S 9 0 Z X N 0 X z I v Q X V 0 b 1 J l b W 9 2 Z W R D b 2 x 1 b W 5 z M S 5 7 Q 2 9 s d W 1 u M T Q s M T N 9 J n F 1 b 3 Q 7 L C Z x d W 9 0 O 1 N l Y 3 R p b 2 4 x L 3 R l c 3 R f M i 9 B d X R v U m V t b 3 Z l Z E N v b H V t b n M x L n t D b 2 x 1 b W 4 x N S w x N H 0 m c X V v d D s s J n F 1 b 3 Q 7 U 2 V j d G l v b j E v d G V z d F 8 y L 0 F 1 d G 9 S Z W 1 v d m V k Q 2 9 s d W 1 u c z E u e 0 N v b H V t b j E 2 L D E 1 f S Z x d W 9 0 O y w m c X V v d D t T Z W N 0 a W 9 u M S 9 0 Z X N 0 X z I v Q X V 0 b 1 J l b W 9 2 Z W R D b 2 x 1 b W 5 z M S 5 7 Q 2 9 s d W 1 u M T c s M T Z 9 J n F 1 b 3 Q 7 L C Z x d W 9 0 O 1 N l Y 3 R p b 2 4 x L 3 R l c 3 R f M i 9 B d X R v U m V t b 3 Z l Z E N v b H V t b n M x L n t D b 2 x 1 b W 4 x O C w x N 3 0 m c X V v d D s s J n F 1 b 3 Q 7 U 2 V j d G l v b j E v d G V z d F 8 y L 0 F 1 d G 9 S Z W 1 v d m V k Q 2 9 s d W 1 u c z E u e 0 N v b H V t b j E 5 L D E 4 f S Z x d W 9 0 O y w m c X V v d D t T Z W N 0 a W 9 u M S 9 0 Z X N 0 X z I v Q X V 0 b 1 J l b W 9 2 Z W R D b 2 x 1 b W 5 z M S 5 7 Q 2 9 s d W 1 u M j A s M T l 9 J n F 1 b 3 Q 7 L C Z x d W 9 0 O 1 N l Y 3 R p b 2 4 x L 3 R l c 3 R f M i 9 B d X R v U m V t b 3 Z l Z E N v b H V t b n M x L n t D b 2 x 1 b W 4 y M S w y M H 0 m c X V v d D s s J n F 1 b 3 Q 7 U 2 V j d G l v b j E v d G V z d F 8 y L 0 F 1 d G 9 S Z W 1 v d m V k Q 2 9 s d W 1 u c z E u e 0 N v b H V t b j I y L D I x f S Z x d W 9 0 O y w m c X V v d D t T Z W N 0 a W 9 u M S 9 0 Z X N 0 X z I v Q X V 0 b 1 J l b W 9 2 Z W R D b 2 x 1 b W 5 z M S 5 7 Q 2 9 s d W 1 u M j M s M j J 9 J n F 1 b 3 Q 7 L C Z x d W 9 0 O 1 N l Y 3 R p b 2 4 x L 3 R l c 3 R f M i 9 B d X R v U m V t b 3 Z l Z E N v b H V t b n M x L n t D b 2 x 1 b W 4 y N C w y M 3 0 m c X V v d D s s J n F 1 b 3 Q 7 U 2 V j d G l v b j E v d G V z d F 8 y L 0 F 1 d G 9 S Z W 1 v d m V k Q 2 9 s d W 1 u c z E u e 0 N v b H V t b j I 1 L D I 0 f S Z x d W 9 0 O y w m c X V v d D t T Z W N 0 a W 9 u M S 9 0 Z X N 0 X z I v Q X V 0 b 1 J l b W 9 2 Z W R D b 2 x 1 b W 5 z M S 5 7 Q 2 9 s d W 1 u M j Y s M j V 9 J n F 1 b 3 Q 7 L C Z x d W 9 0 O 1 N l Y 3 R p b 2 4 x L 3 R l c 3 R f M i 9 B d X R v U m V t b 3 Z l Z E N v b H V t b n M x L n t D b 2 x 1 b W 4 y N y w y N n 0 m c X V v d D s s J n F 1 b 3 Q 7 U 2 V j d G l v b j E v d G V z d F 8 y L 0 F 1 d G 9 S Z W 1 v d m V k Q 2 9 s d W 1 u c z E u e 0 N v b H V t b j I 4 L D I 3 f S Z x d W 9 0 O y w m c X V v d D t T Z W N 0 a W 9 u M S 9 0 Z X N 0 X z I v Q X V 0 b 1 J l b W 9 2 Z W R D b 2 x 1 b W 5 z M S 5 7 Q 2 9 s d W 1 u M j k s M j h 9 J n F 1 b 3 Q 7 L C Z x d W 9 0 O 1 N l Y 3 R p b 2 4 x L 3 R l c 3 R f M i 9 B d X R v U m V t b 3 Z l Z E N v b H V t b n M x L n t D b 2 x 1 b W 4 z M C w y O X 0 m c X V v d D s s J n F 1 b 3 Q 7 U 2 V j d G l v b j E v d G V z d F 8 y L 0 F 1 d G 9 S Z W 1 v d m V k Q 2 9 s d W 1 u c z E u e 0 N v b H V t b j M x L D M w f S Z x d W 9 0 O y w m c X V v d D t T Z W N 0 a W 9 u M S 9 0 Z X N 0 X z I v Q X V 0 b 1 J l b W 9 2 Z W R D b 2 x 1 b W 5 z M S 5 7 Q 2 9 s d W 1 u M z I s M z F 9 J n F 1 b 3 Q 7 L C Z x d W 9 0 O 1 N l Y 3 R p b 2 4 x L 3 R l c 3 R f M i 9 B d X R v U m V t b 3 Z l Z E N v b H V t b n M x L n t D b 2 x 1 b W 4 z M y w z M n 0 m c X V v d D s s J n F 1 b 3 Q 7 U 2 V j d G l v b j E v d G V z d F 8 y L 0 F 1 d G 9 S Z W 1 v d m V k Q 2 9 s d W 1 u c z E u e 0 N v b H V t b j M 0 L D M z f S Z x d W 9 0 O y w m c X V v d D t T Z W N 0 a W 9 u M S 9 0 Z X N 0 X z I v Q X V 0 b 1 J l b W 9 2 Z W R D b 2 x 1 b W 5 z M S 5 7 Q 2 9 s d W 1 u M z U s M z R 9 J n F 1 b 3 Q 7 L C Z x d W 9 0 O 1 N l Y 3 R p b 2 4 x L 3 R l c 3 R f M i 9 B d X R v U m V t b 3 Z l Z E N v b H V t b n M x L n t D b 2 x 1 b W 4 z N i w z N X 0 m c X V v d D s s J n F 1 b 3 Q 7 U 2 V j d G l v b j E v d G V z d F 8 y L 0 F 1 d G 9 S Z W 1 v d m V k Q 2 9 s d W 1 u c z E u e 0 N v b H V t b j M 3 L D M 2 f S Z x d W 9 0 O y w m c X V v d D t T Z W N 0 a W 9 u M S 9 0 Z X N 0 X z I v Q X V 0 b 1 J l b W 9 2 Z W R D b 2 x 1 b W 5 z M S 5 7 Q 2 9 s d W 1 u M z g s M z d 9 J n F 1 b 3 Q 7 L C Z x d W 9 0 O 1 N l Y 3 R p b 2 4 x L 3 R l c 3 R f M i 9 B d X R v U m V t b 3 Z l Z E N v b H V t b n M x L n t D b 2 x 1 b W 4 z O S w z O H 0 m c X V v d D s s J n F 1 b 3 Q 7 U 2 V j d G l v b j E v d G V z d F 8 y L 0 F 1 d G 9 S Z W 1 v d m V k Q 2 9 s d W 1 u c z E u e 0 N v b H V t b j Q w L D M 5 f S Z x d W 9 0 O y w m c X V v d D t T Z W N 0 a W 9 u M S 9 0 Z X N 0 X z I v Q X V 0 b 1 J l b W 9 2 Z W R D b 2 x 1 b W 5 z M S 5 7 Q 2 9 s d W 1 u N D E s N D B 9 J n F 1 b 3 Q 7 L C Z x d W 9 0 O 1 N l Y 3 R p b 2 4 x L 3 R l c 3 R f M i 9 B d X R v U m V t b 3 Z l Z E N v b H V t b n M x L n t D b 2 x 1 b W 4 0 M i w 0 M X 0 m c X V v d D s s J n F 1 b 3 Q 7 U 2 V j d G l v b j E v d G V z d F 8 y L 0 F 1 d G 9 S Z W 1 v d m V k Q 2 9 s d W 1 u c z E u e 0 N v b H V t b j Q z L D Q y f S Z x d W 9 0 O y w m c X V v d D t T Z W N 0 a W 9 u M S 9 0 Z X N 0 X z I v Q X V 0 b 1 J l b W 9 2 Z W R D b 2 x 1 b W 5 z M S 5 7 Q 2 9 s d W 1 u N D Q s N D N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0 Z X N 0 X z I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x L T I 5 V D E w O j I 1 O j Q 2 L j U 5 N T I 5 O T R a I i 8 + P E V u d H J 5 I F R 5 c G U 9 I k Z p b G x D b 2 x 1 b W 5 U e X B l c y I g V m F s d W U 9 I n N C Z 1 F F Q k F R R U J B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j Y T E x N D k 4 Y i 0 w Z T Z l L T Q 4 O T A t Y j E z M S 0 3 O T M 2 Y z I 2 Z T d h Z j c i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V z d F 8 y I C g y K S 9 B d X R v U m V t b 3 Z l Z E N v b H V t b n M x L n t D b 2 x 1 b W 4 x L D B 9 J n F 1 b 3 Q 7 L C Z x d W 9 0 O 1 N l Y 3 R p b 2 4 x L 3 R l c 3 R f M i A o M i k v Q X V 0 b 1 J l b W 9 2 Z W R D b 2 x 1 b W 5 z M S 5 7 Q 2 9 s d W 1 u M i w x f S Z x d W 9 0 O y w m c X V v d D t T Z W N 0 a W 9 u M S 9 0 Z X N 0 X z I g K D I p L 0 F 1 d G 9 S Z W 1 v d m V k Q 2 9 s d W 1 u c z E u e 0 N v b H V t b j M s M n 0 m c X V v d D s s J n F 1 b 3 Q 7 U 2 V j d G l v b j E v d G V z d F 8 y I C g y K S 9 B d X R v U m V t b 3 Z l Z E N v b H V t b n M x L n t D b 2 x 1 b W 4 0 L D N 9 J n F 1 b 3 Q 7 L C Z x d W 9 0 O 1 N l Y 3 R p b 2 4 x L 3 R l c 3 R f M i A o M i k v Q X V 0 b 1 J l b W 9 2 Z W R D b 2 x 1 b W 5 z M S 5 7 Q 2 9 s d W 1 u N S w 0 f S Z x d W 9 0 O y w m c X V v d D t T Z W N 0 a W 9 u M S 9 0 Z X N 0 X z I g K D I p L 0 F 1 d G 9 S Z W 1 v d m V k Q 2 9 s d W 1 u c z E u e 0 N v b H V t b j Y s N X 0 m c X V v d D s s J n F 1 b 3 Q 7 U 2 V j d G l v b j E v d G V z d F 8 y I C g y K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3 R l c 3 R f M i A o M i k v Q X V 0 b 1 J l b W 9 2 Z W R D b 2 x 1 b W 5 z M S 5 7 Q 2 9 s d W 1 u M S w w f S Z x d W 9 0 O y w m c X V v d D t T Z W N 0 a W 9 u M S 9 0 Z X N 0 X z I g K D I p L 0 F 1 d G 9 S Z W 1 v d m V k Q 2 9 s d W 1 u c z E u e 0 N v b H V t b j I s M X 0 m c X V v d D s s J n F 1 b 3 Q 7 U 2 V j d G l v b j E v d G V z d F 8 y I C g y K S 9 B d X R v U m V t b 3 Z l Z E N v b H V t b n M x L n t D b 2 x 1 b W 4 z L D J 9 J n F 1 b 3 Q 7 L C Z x d W 9 0 O 1 N l Y 3 R p b 2 4 x L 3 R l c 3 R f M i A o M i k v Q X V 0 b 1 J l b W 9 2 Z W R D b 2 x 1 b W 5 z M S 5 7 Q 2 9 s d W 1 u N C w z f S Z x d W 9 0 O y w m c X V v d D t T Z W N 0 a W 9 u M S 9 0 Z X N 0 X z I g K D I p L 0 F 1 d G 9 S Z W 1 v d m V k Q 2 9 s d W 1 u c z E u e 0 N v b H V t b j U s N H 0 m c X V v d D s s J n F 1 b 3 Q 7 U 2 V j d G l v b j E v d G V z d F 8 y I C g y K S 9 B d X R v U m V t b 3 Z l Z E N v b H V t b n M x L n t D b 2 x 1 b W 4 2 L D V 9 J n F 1 b 3 Q 7 L C Z x d W 9 0 O 1 N l Y 3 R p b 2 4 x L 3 R l c 3 R f M i A o M i k v Q X V 0 b 1 J l b W 9 2 Z W R D b 2 x 1 b W 5 z M S 5 7 Q 2 9 s d W 1 u N y w 2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d G V z d F 8 y J T I w K D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c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S 0 y O V Q x M D o y N T o 0 N i 4 1 O T U y O T k 0 W i I v P j x F b n R y e S B U e X B l P S J G a W x s Q 2 9 s d W 1 u V H l w Z X M i I F Z h b H V l P S J z Q m d R R U J B U U V C Q T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W Q 3 M z Y 3 M D U t N j M z M C 0 0 N D E 0 L T l j N D g t Z T A 4 M D I 4 M j h m M D U z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c 3 R f M i A o M i k v Q X V 0 b 1 J l b W 9 2 Z W R D b 2 x 1 b W 5 z M S 5 7 Q 2 9 s d W 1 u M S w w f S Z x d W 9 0 O y w m c X V v d D t T Z W N 0 a W 9 u M S 9 0 Z X N 0 X z I g K D I p L 0 F 1 d G 9 S Z W 1 v d m V k Q 2 9 s d W 1 u c z E u e 0 N v b H V t b j I s M X 0 m c X V v d D s s J n F 1 b 3 Q 7 U 2 V j d G l v b j E v d G V z d F 8 y I C g y K S 9 B d X R v U m V t b 3 Z l Z E N v b H V t b n M x L n t D b 2 x 1 b W 4 z L D J 9 J n F 1 b 3 Q 7 L C Z x d W 9 0 O 1 N l Y 3 R p b 2 4 x L 3 R l c 3 R f M i A o M i k v Q X V 0 b 1 J l b W 9 2 Z W R D b 2 x 1 b W 5 z M S 5 7 Q 2 9 s d W 1 u N C w z f S Z x d W 9 0 O y w m c X V v d D t T Z W N 0 a W 9 u M S 9 0 Z X N 0 X z I g K D I p L 0 F 1 d G 9 S Z W 1 v d m V k Q 2 9 s d W 1 u c z E u e 0 N v b H V t b j U s N H 0 m c X V v d D s s J n F 1 b 3 Q 7 U 2 V j d G l v b j E v d G V z d F 8 y I C g y K S 9 B d X R v U m V t b 3 Z l Z E N v b H V t b n M x L n t D b 2 x 1 b W 4 2 L D V 9 J n F 1 b 3 Q 7 L C Z x d W 9 0 O 1 N l Y 3 R p b 2 4 x L 3 R l c 3 R f M i A o M i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0 Z X N 0 X z I g K D I p L 0 F 1 d G 9 S Z W 1 v d m V k Q 2 9 s d W 1 u c z E u e 0 N v b H V t b j E s M H 0 m c X V v d D s s J n F 1 b 3 Q 7 U 2 V j d G l v b j E v d G V z d F 8 y I C g y K S 9 B d X R v U m V t b 3 Z l Z E N v b H V t b n M x L n t D b 2 x 1 b W 4 y L D F 9 J n F 1 b 3 Q 7 L C Z x d W 9 0 O 1 N l Y 3 R p b 2 4 x L 3 R l c 3 R f M i A o M i k v Q X V 0 b 1 J l b W 9 2 Z W R D b 2 x 1 b W 5 z M S 5 7 Q 2 9 s d W 1 u M y w y f S Z x d W 9 0 O y w m c X V v d D t T Z W N 0 a W 9 u M S 9 0 Z X N 0 X z I g K D I p L 0 F 1 d G 9 S Z W 1 v d m V k Q 2 9 s d W 1 u c z E u e 0 N v b H V t b j Q s M 3 0 m c X V v d D s s J n F 1 b 3 Q 7 U 2 V j d G l v b j E v d G V z d F 8 y I C g y K S 9 B d X R v U m V t b 3 Z l Z E N v b H V t b n M x L n t D b 2 x 1 b W 4 1 L D R 9 J n F 1 b 3 Q 7 L C Z x d W 9 0 O 1 N l Y 3 R p b 2 4 x L 3 R l c 3 R f M i A o M i k v Q X V 0 b 1 J l b W 9 2 Z W R D b 2 x 1 b W 5 z M S 5 7 Q 2 9 s d W 1 u N i w 1 f S Z x d W 9 0 O y w m c X V v d D t T Z W N 0 a W 9 u M S 9 0 Z X N 0 X z I g K D I p L 0 F 1 d G 9 S Z W 1 v d m V k Q 2 9 s d W 1 u c z E u e 0 N v b H V t b j c s N n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V G F i b G U i L z 4 8 R W 5 0 c n k g V H l w Z T 0 i R m l s b F R h c m d l d C I g V m F s d W U 9 I n N 0 Z X N 0 X z J f X z I 3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R k F P U 1 R B V F 9 k Y X R h X 2 V u X z E t M T c t M j A y N C U y M C g x K S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G Q U 9 T V E F U X 2 R h d G F f Z W 5 f M S 0 x N y 0 y M D I 0 J T I w K D E p L 0 l u d G V z d G F 6 a W 9 u a S U y M G F s e m F 0 Z S U y M G R p J T I w b G l 2 Z W x s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k F P U 1 R B V F 9 k Y X R h X 2 V u X z E t M T c t M j A y N C U y M C g x K S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D T 0 x U S V Z B W k l P T k l f M D k w M T I w M j Q x O T E 5 M D k 0 O T M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D T 0 x U S V Z B W k l P T k l f M D k w M T I w M j Q x O T E 5 M D k 0 O T M v S W 5 0 Z X N 0 Y X p p b 2 5 p J T I w Y W x 6 Y X R l J T I w Z G k l M j B s a X Z l b G x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Q 1 N Q X 0 N P T F R J V k F a S U 9 O S V 8 w O T A x M j A y N D E 5 M T k w O T Q 5 M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M Q V R U R V 8 w O T A x M j A y N D E 5 M z k 1 N D c 5 N y 9 P c m l n a W 5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Q 1 N Q X 0 x B V F R F X z A 5 M D E y M D I 0 M T k z O T U 0 N z k 3 L 0 l u d G V z d G F 6 a W 9 u a S U y M G F s e m F 0 Z S U y M G R p J T I w b G l 2 Z W x s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M Q V R U R V 8 w O T A x M j A y N D E 5 M z k 1 N D c 5 N y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N Q U N F T E x B W k l P T k l f M D k w M T I w M j Q y M D A y N D U 5 O T I v T 3 J p Z 2 l u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E N T U F 9 N Q U N F T E x B W k l P T k l f M D k w M T I w M j Q y M D A y N D U 5 O T I v S W 5 0 Z X N 0 Y X p p b 2 5 p J T I w Y W x 6 Y X R l J T I w Z G k l M j B s a X Z l b G x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E Q 1 N Q X 0 1 B Q 0 V M T E F a S U 9 O S V 8 w O T A x M j A y N D I w M D I 0 N T k 5 M i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G V z d F 8 y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l c 3 R f M i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G V z d F 8 y J T I w K D I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l c 3 R f M i U y M C g y K S 9 N b 2 R p Z m l j Y X R v J T I w d G l w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d G V z d F 8 y J T I w K D M p L 0 9 y a W d p b m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R l c 3 R f M i U y M C g z K S 9 N b 2 R p Z m l j Y X R v J T I w d G l w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G z 5 y L y P M m d A k b s 3 / L r E C 6 k A A A A A A g A A A A A A E G Y A A A A B A A A g A A A A A V 7 j S 5 Y b y C j B M e u 3 2 O l P 8 x l p 4 s r 6 A R V o P h 3 f U X q k P p w A A A A A D o A A A A A C A A A g A A A A M D M b 7 X g R n t 8 i N l b I q N t m U J l p e u R S w Y C d 0 m P 8 A + 7 q x P B Q A A A A T Y t M d K l B M w o i b l t q 1 D x f N w U Y T r L P F Z c P 0 S B d s m 8 z 4 z C v g a h W t A a b g K s I J Q l l I S u 1 i v o r 1 n e 4 6 R Y j 7 H X W V m y 9 f + B Y C u p 9 6 q K q C 3 j a 9 2 g q 8 S J A A A A A c + z W s b 5 V H s A H p 6 P 3 y S H H W U 8 J + r H 7 W m 3 R p T z K R n + D t o G C l o 2 N z Q V N C j v L j v d F / 8 z O 0 5 N m 3 g J h K Z 5 f u m N 4 r U E 4 Y Q = = < / D a t a M a s h u p > 
</file>

<file path=customXml/itemProps1.xml><?xml version="1.0" encoding="utf-8"?>
<ds:datastoreItem xmlns:ds="http://schemas.openxmlformats.org/officeDocument/2006/customXml" ds:itemID="{0220BCB6-7689-4D54-9902-38C72A3309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Master data sheet FLOWS</vt:lpstr>
      <vt:lpstr>General fact sheet</vt:lpstr>
      <vt:lpstr>Food supply</vt:lpstr>
      <vt:lpstr>Food production</vt:lpstr>
      <vt:lpstr>Food consumption</vt:lpstr>
      <vt:lpstr>Food waste and loss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Louise Guibrunet</dc:creator>
  <cp:keywords/>
  <dc:description/>
  <cp:lastModifiedBy>Andrea Bortolotti</cp:lastModifiedBy>
  <cp:revision>13</cp:revision>
  <dcterms:created xsi:type="dcterms:W3CDTF">2022-08-11T21:38:16Z</dcterms:created>
  <dcterms:modified xsi:type="dcterms:W3CDTF">2024-10-28T15:26:07Z</dcterms:modified>
  <cp:category/>
  <cp:contentStatus/>
</cp:coreProperties>
</file>